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NTABILIDAD-AUX\Desktop\servicios\julio 2024\"/>
    </mc:Choice>
  </mc:AlternateContent>
  <bookViews>
    <workbookView xWindow="0" yWindow="0" windowWidth="15360" windowHeight="7155" tabRatio="686" activeTab="2"/>
  </bookViews>
  <sheets>
    <sheet name="SeNaSa Subsidiado" sheetId="1" r:id="rId1"/>
    <sheet name="SeNaSa Contributivo" sheetId="12" r:id="rId2"/>
    <sheet name="Semma" sheetId="13" r:id="rId3"/>
    <sheet name="Metasalud" sheetId="14" r:id="rId4"/>
    <sheet name="RENACER" sheetId="15" r:id="rId5"/>
    <sheet name="GMA" sheetId="16" r:id="rId6"/>
    <sheet name="La Monumental" sheetId="17" r:id="rId7"/>
    <sheet name="APS" sheetId="18" r:id="rId8"/>
    <sheet name="Nota" sheetId="11" r:id="rId9"/>
  </sheets>
  <definedNames>
    <definedName name="_xlnm.Print_Area" localSheetId="7">APS!$A$1:$G$17</definedName>
    <definedName name="_xlnm.Print_Area" localSheetId="5">GMA!$A$1:$G$17</definedName>
    <definedName name="_xlnm.Print_Area" localSheetId="6">'La Monumental'!$A$1:$G$17</definedName>
    <definedName name="_xlnm.Print_Area" localSheetId="3">Metasalud!$A$1:$G$17</definedName>
    <definedName name="_xlnm.Print_Area" localSheetId="2">Semma!$A$1:$G$18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4" l="1"/>
  <c r="G8" i="14"/>
  <c r="G9" i="14" s="1"/>
  <c r="G6" i="14"/>
  <c r="G5" i="14"/>
  <c r="G10" i="14" l="1"/>
  <c r="G11" i="14" s="1"/>
  <c r="G12" i="14" s="1"/>
  <c r="G13" i="14" s="1"/>
  <c r="I22" i="12" l="1"/>
  <c r="H22" i="12" l="1"/>
  <c r="I11" i="12" l="1"/>
  <c r="I12" i="12"/>
  <c r="I13" i="12"/>
  <c r="I14" i="12"/>
  <c r="I15" i="12"/>
  <c r="I16" i="12"/>
  <c r="I17" i="12"/>
  <c r="I18" i="12"/>
  <c r="I19" i="12"/>
  <c r="I20" i="12"/>
  <c r="I21" i="12"/>
  <c r="G5" i="18" l="1"/>
  <c r="G6" i="18" s="1"/>
  <c r="G7" i="18" s="1"/>
  <c r="G8" i="18" s="1"/>
  <c r="G9" i="18" s="1"/>
  <c r="G10" i="18" s="1"/>
  <c r="G11" i="18" s="1"/>
  <c r="G12" i="18" s="1"/>
  <c r="G13" i="18" s="1"/>
  <c r="G14" i="18" s="1"/>
  <c r="G15" i="18" s="1"/>
  <c r="G16" i="18" s="1"/>
  <c r="G6" i="15"/>
  <c r="G7" i="15" s="1"/>
  <c r="G8" i="15" s="1"/>
  <c r="G9" i="15" s="1"/>
  <c r="G10" i="15" s="1"/>
  <c r="G11" i="15" s="1"/>
  <c r="G12" i="15" s="1"/>
  <c r="G13" i="15" s="1"/>
  <c r="G14" i="15" s="1"/>
  <c r="G15" i="15" s="1"/>
  <c r="G16" i="15" s="1"/>
  <c r="G17" i="15" s="1"/>
  <c r="G14" i="14"/>
  <c r="G15" i="14" s="1"/>
  <c r="G16" i="14" s="1"/>
  <c r="G5" i="13" l="1"/>
  <c r="G6" i="13" s="1"/>
  <c r="G7" i="13" s="1"/>
  <c r="G8" i="13" s="1"/>
  <c r="G9" i="13" s="1"/>
  <c r="G10" i="13" s="1"/>
  <c r="G11" i="13" s="1"/>
  <c r="G12" i="13" s="1"/>
  <c r="G13" i="13" s="1"/>
  <c r="G14" i="13" s="1"/>
  <c r="G15" i="13" s="1"/>
  <c r="G16" i="13" s="1"/>
  <c r="C17" i="16" l="1"/>
  <c r="E17" i="14"/>
  <c r="H12" i="12" l="1"/>
  <c r="G5" i="17" l="1"/>
  <c r="G6" i="17" s="1"/>
  <c r="G7" i="17" s="1"/>
  <c r="G8" i="17" s="1"/>
  <c r="G9" i="17" s="1"/>
  <c r="G10" i="17" s="1"/>
  <c r="G11" i="17" s="1"/>
  <c r="G12" i="17" s="1"/>
  <c r="G13" i="17" s="1"/>
  <c r="G14" i="17" s="1"/>
  <c r="G15" i="17" s="1"/>
  <c r="G16" i="17" s="1"/>
  <c r="F17" i="18" l="1"/>
  <c r="E17" i="18"/>
  <c r="C17" i="18"/>
  <c r="E17" i="17"/>
  <c r="C17" i="17"/>
  <c r="F17" i="17"/>
  <c r="F17" i="16"/>
  <c r="E17" i="16"/>
  <c r="G5" i="16"/>
  <c r="G6" i="16" s="1"/>
  <c r="G7" i="16" s="1"/>
  <c r="G8" i="16" s="1"/>
  <c r="G9" i="16" s="1"/>
  <c r="G10" i="16" s="1"/>
  <c r="G11" i="16" s="1"/>
  <c r="G12" i="16" s="1"/>
  <c r="G13" i="16" s="1"/>
  <c r="G14" i="16" s="1"/>
  <c r="G15" i="16" s="1"/>
  <c r="G16" i="16" s="1"/>
  <c r="F18" i="15"/>
  <c r="E18" i="15"/>
  <c r="C18" i="15"/>
  <c r="C17" i="14"/>
  <c r="F17" i="14"/>
  <c r="E17" i="13"/>
  <c r="C17" i="13"/>
  <c r="F17" i="13" l="1"/>
  <c r="G17" i="16"/>
  <c r="G17" i="18"/>
  <c r="G17" i="14"/>
  <c r="K23" i="12" l="1"/>
  <c r="G23" i="12"/>
  <c r="F23" i="12"/>
  <c r="C23" i="12"/>
  <c r="H21" i="12"/>
  <c r="H20" i="12"/>
  <c r="H19" i="12"/>
  <c r="H18" i="12"/>
  <c r="H17" i="12"/>
  <c r="H16" i="12"/>
  <c r="H15" i="12"/>
  <c r="H14" i="12"/>
  <c r="H13" i="12"/>
  <c r="H11" i="12"/>
  <c r="I23" i="12" l="1"/>
  <c r="L11" i="12"/>
  <c r="L12" i="12" l="1"/>
  <c r="L13" i="12" s="1"/>
  <c r="L14" i="12" s="1"/>
  <c r="L15" i="12" s="1"/>
  <c r="L16" i="12" s="1"/>
  <c r="L17" i="12" s="1"/>
  <c r="L18" i="12" s="1"/>
  <c r="L19" i="12" s="1"/>
  <c r="L20" i="12" s="1"/>
  <c r="L21" i="12" s="1"/>
  <c r="L22" i="12" s="1"/>
  <c r="I22" i="1"/>
  <c r="H22" i="1"/>
  <c r="H21" i="1" l="1"/>
  <c r="I21" i="1"/>
  <c r="H20" i="1" l="1"/>
  <c r="I20" i="1"/>
  <c r="H19" i="1" l="1"/>
  <c r="I19" i="1"/>
  <c r="C23" i="1"/>
  <c r="K23" i="1" l="1"/>
  <c r="F23" i="1"/>
  <c r="G23" i="1"/>
  <c r="H17" i="1" l="1"/>
  <c r="I17" i="1" l="1"/>
  <c r="I15" i="1" l="1"/>
  <c r="H14" i="1" l="1"/>
  <c r="I13" i="1"/>
  <c r="I14" i="1"/>
  <c r="I16" i="1"/>
  <c r="I18" i="1"/>
  <c r="I12" i="1"/>
  <c r="H13" i="1"/>
  <c r="H15" i="1"/>
  <c r="H16" i="1"/>
  <c r="H18" i="1"/>
  <c r="H12" i="1" l="1"/>
  <c r="I11" i="1"/>
  <c r="I23" i="1" s="1"/>
  <c r="H11" i="1"/>
  <c r="L11" i="1" l="1"/>
  <c r="L12" i="1" s="1"/>
  <c r="L13" i="1" l="1"/>
  <c r="L14" i="1" s="1"/>
  <c r="L15" i="1" s="1"/>
  <c r="L16" i="1" s="1"/>
  <c r="L17" i="1" s="1"/>
  <c r="L18" i="1" s="1"/>
  <c r="L19" i="1" s="1"/>
  <c r="L20" i="1" s="1"/>
  <c r="L21" i="1" s="1"/>
  <c r="L22" i="1" s="1"/>
</calcChain>
</file>

<file path=xl/comments1.xml><?xml version="1.0" encoding="utf-8"?>
<comments xmlns="http://schemas.openxmlformats.org/spreadsheetml/2006/main">
  <authors>
    <author>Mayelin Mendez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facturado ya sea por un debito o glosa de algun expediente posterior a la auditoria</t>
        </r>
      </text>
    </comment>
  </commentList>
</comments>
</file>

<file path=xl/comments2.xml><?xml version="1.0" encoding="utf-8"?>
<comments xmlns="http://schemas.openxmlformats.org/spreadsheetml/2006/main">
  <authors>
    <author>Mayelin Mendez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facturado ya sea por un debito o glosa de algun expediente posterior a la auditoria</t>
        </r>
      </text>
    </comment>
  </commentList>
</comments>
</file>

<file path=xl/comments3.xml><?xml version="1.0" encoding="utf-8"?>
<comments xmlns="http://schemas.openxmlformats.org/spreadsheetml/2006/main">
  <authors>
    <author>Mayelin Mendez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facturado ya sea por un debito o glosa de algun expediente posterior a la auditoria</t>
        </r>
      </text>
    </comment>
  </commentList>
</comments>
</file>

<file path=xl/comments4.xml><?xml version="1.0" encoding="utf-8"?>
<comments xmlns="http://schemas.openxmlformats.org/spreadsheetml/2006/main">
  <authors>
    <author>Mayelin Mendez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facturado ya sea por un debito o glosa de algun expediente posterior a la auditoria</t>
        </r>
      </text>
    </comment>
  </commentList>
</comments>
</file>

<file path=xl/comments5.xml><?xml version="1.0" encoding="utf-8"?>
<comments xmlns="http://schemas.openxmlformats.org/spreadsheetml/2006/main">
  <authors>
    <author>Mayelin Mendez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facturado ya sea por un debito o glosa de algun expediente posterior a la auditoria</t>
        </r>
      </text>
    </comment>
  </commentList>
</comments>
</file>

<file path=xl/sharedStrings.xml><?xml version="1.0" encoding="utf-8"?>
<sst xmlns="http://schemas.openxmlformats.org/spreadsheetml/2006/main" count="129" uniqueCount="52">
  <si>
    <t xml:space="preserve">    </t>
  </si>
  <si>
    <t xml:space="preserve">Servicio Nacional de Salud </t>
  </si>
  <si>
    <t xml:space="preserve">Dirección de Fiscalización y Control </t>
  </si>
  <si>
    <t>Auxiliar Cuentas por Cobrar SeNaSa Subsidiado</t>
  </si>
  <si>
    <t>BALANCE INICIAL</t>
  </si>
  <si>
    <t>DATOS PREVIO AL PROCESO</t>
  </si>
  <si>
    <t>DATOS DURANTE EL PROCESO</t>
  </si>
  <si>
    <t>DATOS POSTERIOR AL PROCESO</t>
  </si>
  <si>
    <t>FECHA DE CORTE AUDITORIA</t>
  </si>
  <si>
    <t>CANTIDAD DE EXPEDIENTES</t>
  </si>
  <si>
    <t>MONTO GENERAL DE FACTURACION</t>
  </si>
  <si>
    <t>FECHA DE AUDITORIA</t>
  </si>
  <si>
    <t>CANTIDAD EXPEDIENTES AUDITADAS</t>
  </si>
  <si>
    <t>MONTO AUDITADO</t>
  </si>
  <si>
    <t>MONTO GLOSADO</t>
  </si>
  <si>
    <t>%</t>
  </si>
  <si>
    <t xml:space="preserve">Valor Facturado </t>
  </si>
  <si>
    <t>Referencia Documento de pago (CK-T)</t>
  </si>
  <si>
    <t>Monto pagado</t>
  </si>
  <si>
    <t>Balance CxC</t>
  </si>
  <si>
    <t xml:space="preserve">TOTALES </t>
  </si>
  <si>
    <t xml:space="preserve"> FAVOR AGREGAR DEMAS ARS PRIVADAS CONTRATADAS SEGUN FORMATO CORRESPONDIENTE</t>
  </si>
  <si>
    <t>Administrador</t>
  </si>
  <si>
    <t>Auxiliar Cuentas por Cobrar SeNaSa Contributivo</t>
  </si>
  <si>
    <t xml:space="preserve">HOSPITAL MUNICIPAL FANTINO   </t>
  </si>
  <si>
    <t>HOSPITAL MUNICIPAL FANTINO</t>
  </si>
  <si>
    <t>Auxiliar Cuentas por Cobrar ARS Semma</t>
  </si>
  <si>
    <t xml:space="preserve">FECHA DE CORTE </t>
  </si>
  <si>
    <t>CANTIDAD DE FACTURAS</t>
  </si>
  <si>
    <t>MONTO FACTURADO</t>
  </si>
  <si>
    <t>MONTO PAGADO</t>
  </si>
  <si>
    <t>DESMONTE POSTERIOR AL PAGO</t>
  </si>
  <si>
    <t>Auxiliar Cuentas por Cobrar ARS Metasalud</t>
  </si>
  <si>
    <t>Auxiliar Cuentas por Cobrar ARS RENACER</t>
  </si>
  <si>
    <t>Auxiliar Cuentas por Cobrar ARS GMA</t>
  </si>
  <si>
    <t>Auxiliar Cuentas por Cobrar ARS La Monumental</t>
  </si>
  <si>
    <t>Auxiliar Cuentas por Cobrar ARS APS</t>
  </si>
  <si>
    <t xml:space="preserve">Facturación de diciembre 403,526.48, pagado 405,225.35, pagaron 1,698.87 de mas.  La difrencia en pago me dicen que son montos que dejaban de pagar </t>
  </si>
  <si>
    <t>NO TIENEN GLOSA</t>
  </si>
  <si>
    <t>Año: 2024</t>
  </si>
  <si>
    <t>HOSPITAL MUNICIPAL FANTINO                 Año:               2024</t>
  </si>
  <si>
    <t>4524000000002</t>
  </si>
  <si>
    <t>4524000000003</t>
  </si>
  <si>
    <t>4524000030999</t>
  </si>
  <si>
    <t>4524000032389</t>
  </si>
  <si>
    <t>162098,161040,164381</t>
  </si>
  <si>
    <t>240411002960080143</t>
  </si>
  <si>
    <t>4524000000004</t>
  </si>
  <si>
    <t>4524000013790</t>
  </si>
  <si>
    <t>4524000000005</t>
  </si>
  <si>
    <t>452400011643</t>
  </si>
  <si>
    <t>4524000019957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</si>
</sst>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(&quot;RD$&quot;* #,##0.00_);_(&quot;RD$&quot;* \(#,##0.00\);_(&quot;RD$&quot;* &quot;-&quot;??_);_(@_)"/>
    <numFmt numFmtId="167" formatCode="#,##0.00;[Red]#,##0.00"/>
    <numFmt numFmtId="168" formatCode="_-* #,##0.00\ _€_-;\-* #,##0.00\ _€_-;_-* &quot;-&quot;??\ _€_-;_-@_-"/>
    <numFmt numFmtId="169" formatCode="#,##0.0000000000000;[Red]#,##0.000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89">
    <xf numFmtId="0" fontId="0" fillId="0" borderId="0" xfId="0"/>
    <xf numFmtId="0" fontId="0" fillId="0" borderId="1" xfId="0" applyBorder="1"/>
    <xf numFmtId="164" fontId="0" fillId="2" borderId="1" xfId="4" applyNumberFormat="1" applyFont="1" applyFill="1" applyBorder="1"/>
    <xf numFmtId="0" fontId="2" fillId="2" borderId="3" xfId="0" applyFont="1" applyFill="1" applyBorder="1"/>
    <xf numFmtId="0" fontId="0" fillId="0" borderId="3" xfId="0" applyBorder="1"/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14" fontId="0" fillId="2" borderId="8" xfId="0" applyNumberFormat="1" applyFill="1" applyBorder="1"/>
    <xf numFmtId="0" fontId="0" fillId="2" borderId="8" xfId="1" applyNumberFormat="1" applyFont="1" applyFill="1" applyBorder="1" applyAlignment="1">
      <alignment horizontal="center"/>
    </xf>
    <xf numFmtId="43" fontId="0" fillId="2" borderId="8" xfId="4" applyFont="1" applyFill="1" applyBorder="1"/>
    <xf numFmtId="0" fontId="0" fillId="2" borderId="9" xfId="4" applyNumberFormat="1" applyFont="1" applyFill="1" applyBorder="1" applyAlignment="1">
      <alignment horizontal="center"/>
    </xf>
    <xf numFmtId="43" fontId="0" fillId="2" borderId="9" xfId="4" applyFont="1" applyFill="1" applyBorder="1"/>
    <xf numFmtId="9" fontId="0" fillId="2" borderId="9" xfId="3" applyFont="1" applyFill="1" applyBorder="1" applyAlignment="1">
      <alignment horizontal="center"/>
    </xf>
    <xf numFmtId="43" fontId="0" fillId="2" borderId="8" xfId="0" applyNumberFormat="1" applyFill="1" applyBorder="1"/>
    <xf numFmtId="1" fontId="0" fillId="2" borderId="8" xfId="0" applyNumberFormat="1" applyFill="1" applyBorder="1" applyAlignment="1">
      <alignment horizontal="center"/>
    </xf>
    <xf numFmtId="43" fontId="0" fillId="2" borderId="10" xfId="0" applyNumberFormat="1" applyFill="1" applyBorder="1"/>
    <xf numFmtId="14" fontId="0" fillId="2" borderId="11" xfId="0" applyNumberFormat="1" applyFill="1" applyBorder="1"/>
    <xf numFmtId="0" fontId="0" fillId="2" borderId="11" xfId="1" applyNumberFormat="1" applyFont="1" applyFill="1" applyBorder="1" applyAlignment="1">
      <alignment horizontal="center"/>
    </xf>
    <xf numFmtId="14" fontId="0" fillId="2" borderId="11" xfId="0" applyNumberFormat="1" applyFill="1" applyBorder="1" applyAlignment="1">
      <alignment horizontal="right"/>
    </xf>
    <xf numFmtId="43" fontId="0" fillId="2" borderId="8" xfId="1" applyFont="1" applyFill="1" applyBorder="1"/>
    <xf numFmtId="43" fontId="0" fillId="2" borderId="9" xfId="1" applyFont="1" applyFill="1" applyBorder="1"/>
    <xf numFmtId="43" fontId="0" fillId="0" borderId="0" xfId="0" applyNumberFormat="1"/>
    <xf numFmtId="0" fontId="0" fillId="2" borderId="8" xfId="2" applyNumberFormat="1" applyFont="1" applyFill="1" applyBorder="1" applyAlignment="1">
      <alignment horizontal="center"/>
    </xf>
    <xf numFmtId="44" fontId="0" fillId="2" borderId="8" xfId="2" applyFont="1" applyFill="1" applyBorder="1"/>
    <xf numFmtId="0" fontId="2" fillId="2" borderId="12" xfId="0" applyFont="1" applyFill="1" applyBorder="1"/>
    <xf numFmtId="0" fontId="0" fillId="2" borderId="12" xfId="1" applyNumberFormat="1" applyFont="1" applyFill="1" applyBorder="1" applyAlignment="1">
      <alignment horizontal="center"/>
    </xf>
    <xf numFmtId="43" fontId="2" fillId="2" borderId="12" xfId="0" applyNumberFormat="1" applyFont="1" applyFill="1" applyBorder="1"/>
    <xf numFmtId="0" fontId="2" fillId="2" borderId="12" xfId="0" applyFont="1" applyFill="1" applyBorder="1" applyAlignment="1">
      <alignment horizontal="center"/>
    </xf>
    <xf numFmtId="43" fontId="2" fillId="2" borderId="13" xfId="1" applyFont="1" applyFill="1" applyBorder="1"/>
    <xf numFmtId="0" fontId="2" fillId="0" borderId="0" xfId="0" applyFont="1" applyAlignment="1">
      <alignment vertical="center" wrapText="1"/>
    </xf>
    <xf numFmtId="43" fontId="2" fillId="0" borderId="0" xfId="0" applyNumberFormat="1" applyFont="1"/>
    <xf numFmtId="43" fontId="2" fillId="0" borderId="0" xfId="1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6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0" fontId="5" fillId="0" borderId="0" xfId="0" applyFont="1" applyBorder="1"/>
    <xf numFmtId="43" fontId="2" fillId="0" borderId="0" xfId="0" applyNumberFormat="1" applyFont="1" applyBorder="1"/>
    <xf numFmtId="14" fontId="0" fillId="2" borderId="14" xfId="0" applyNumberFormat="1" applyFill="1" applyBorder="1"/>
    <xf numFmtId="44" fontId="0" fillId="2" borderId="9" xfId="2" applyFont="1" applyFill="1" applyBorder="1"/>
    <xf numFmtId="43" fontId="0" fillId="2" borderId="9" xfId="0" applyNumberFormat="1" applyFill="1" applyBorder="1"/>
    <xf numFmtId="1" fontId="0" fillId="2" borderId="9" xfId="0" applyNumberFormat="1" applyFill="1" applyBorder="1" applyAlignment="1">
      <alignment horizontal="center"/>
    </xf>
    <xf numFmtId="0" fontId="0" fillId="2" borderId="8" xfId="1" applyNumberFormat="1" applyFont="1" applyFill="1" applyBorder="1" applyAlignment="1">
      <alignment horizontal="center"/>
    </xf>
    <xf numFmtId="9" fontId="0" fillId="2" borderId="9" xfId="3" applyFont="1" applyFill="1" applyBorder="1" applyAlignment="1">
      <alignment horizontal="center"/>
    </xf>
    <xf numFmtId="43" fontId="0" fillId="2" borderId="10" xfId="0" applyNumberFormat="1" applyFill="1" applyBorder="1"/>
    <xf numFmtId="14" fontId="0" fillId="2" borderId="11" xfId="0" applyNumberFormat="1" applyFill="1" applyBorder="1"/>
    <xf numFmtId="43" fontId="0" fillId="2" borderId="8" xfId="1" applyFont="1" applyFill="1" applyBorder="1"/>
    <xf numFmtId="43" fontId="0" fillId="2" borderId="9" xfId="1" applyFont="1" applyFill="1" applyBorder="1"/>
    <xf numFmtId="0" fontId="0" fillId="2" borderId="15" xfId="1" applyNumberFormat="1" applyFont="1" applyFill="1" applyBorder="1" applyAlignment="1">
      <alignment horizontal="center"/>
    </xf>
    <xf numFmtId="44" fontId="0" fillId="2" borderId="16" xfId="2" applyFont="1" applyFill="1" applyBorder="1"/>
    <xf numFmtId="44" fontId="0" fillId="2" borderId="9" xfId="2" applyFont="1" applyFill="1" applyBorder="1"/>
    <xf numFmtId="43" fontId="0" fillId="2" borderId="9" xfId="0" applyNumberFormat="1" applyFill="1" applyBorder="1"/>
    <xf numFmtId="0" fontId="2" fillId="2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43" fontId="0" fillId="0" borderId="8" xfId="2" applyNumberFormat="1" applyFont="1" applyBorder="1" applyAlignment="1">
      <alignment horizontal="center"/>
    </xf>
    <xf numFmtId="14" fontId="0" fillId="2" borderId="8" xfId="0" applyNumberFormat="1" applyFill="1" applyBorder="1" applyAlignment="1">
      <alignment horizontal="right"/>
    </xf>
    <xf numFmtId="0" fontId="0" fillId="2" borderId="8" xfId="4" applyNumberFormat="1" applyFont="1" applyFill="1" applyBorder="1" applyAlignment="1">
      <alignment horizontal="center"/>
    </xf>
    <xf numFmtId="165" fontId="7" fillId="0" borderId="8" xfId="1" applyNumberFormat="1" applyFont="1" applyBorder="1" applyAlignment="1">
      <alignment horizontal="center"/>
    </xf>
    <xf numFmtId="43" fontId="0" fillId="0" borderId="8" xfId="5" applyNumberFormat="1" applyFont="1" applyBorder="1" applyAlignment="1">
      <alignment horizontal="center"/>
    </xf>
    <xf numFmtId="43" fontId="2" fillId="2" borderId="12" xfId="0" applyNumberFormat="1" applyFont="1" applyFill="1" applyBorder="1" applyAlignment="1">
      <alignment horizontal="right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2" fillId="0" borderId="17" xfId="0" applyFont="1" applyBorder="1"/>
    <xf numFmtId="0" fontId="2" fillId="0" borderId="1" xfId="0" applyFont="1" applyBorder="1"/>
    <xf numFmtId="0" fontId="2" fillId="6" borderId="5" xfId="0" applyFont="1" applyFill="1" applyBorder="1" applyAlignment="1">
      <alignment horizontal="center" vertical="center" wrapText="1"/>
    </xf>
    <xf numFmtId="0" fontId="0" fillId="0" borderId="8" xfId="1" applyNumberFormat="1" applyFont="1" applyFill="1" applyBorder="1" applyAlignment="1">
      <alignment horizontal="center"/>
    </xf>
    <xf numFmtId="167" fontId="0" fillId="0" borderId="8" xfId="1" applyNumberFormat="1" applyFont="1" applyFill="1" applyBorder="1"/>
    <xf numFmtId="49" fontId="8" fillId="2" borderId="8" xfId="3" applyNumberFormat="1" applyFont="1" applyFill="1" applyBorder="1" applyAlignment="1">
      <alignment horizontal="center" vertical="center"/>
    </xf>
    <xf numFmtId="167" fontId="9" fillId="2" borderId="8" xfId="1" applyNumberFormat="1" applyFont="1" applyFill="1" applyBorder="1" applyAlignment="1">
      <alignment vertical="center"/>
    </xf>
    <xf numFmtId="167" fontId="9" fillId="0" borderId="8" xfId="1" applyNumberFormat="1" applyFont="1" applyFill="1" applyBorder="1" applyAlignment="1">
      <alignment vertical="center"/>
    </xf>
    <xf numFmtId="43" fontId="8" fillId="0" borderId="9" xfId="4" applyFont="1" applyBorder="1"/>
    <xf numFmtId="167" fontId="0" fillId="0" borderId="8" xfId="4" applyNumberFormat="1" applyFont="1" applyFill="1" applyBorder="1"/>
    <xf numFmtId="167" fontId="8" fillId="0" borderId="8" xfId="6" applyNumberFormat="1" applyFont="1" applyFill="1" applyBorder="1"/>
    <xf numFmtId="43" fontId="8" fillId="2" borderId="9" xfId="4" applyFont="1" applyFill="1" applyBorder="1"/>
    <xf numFmtId="0" fontId="0" fillId="0" borderId="8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  <xf numFmtId="167" fontId="0" fillId="0" borderId="9" xfId="4" applyNumberFormat="1" applyFont="1" applyFill="1" applyBorder="1"/>
    <xf numFmtId="167" fontId="0" fillId="0" borderId="9" xfId="2" applyNumberFormat="1" applyFont="1" applyFill="1" applyBorder="1"/>
    <xf numFmtId="0" fontId="0" fillId="0" borderId="9" xfId="0" applyBorder="1" applyAlignment="1">
      <alignment horizontal="center"/>
    </xf>
    <xf numFmtId="49" fontId="8" fillId="2" borderId="9" xfId="3" applyNumberFormat="1" applyFont="1" applyFill="1" applyBorder="1" applyAlignment="1">
      <alignment horizontal="center" vertical="center"/>
    </xf>
    <xf numFmtId="0" fontId="2" fillId="0" borderId="12" xfId="0" applyFont="1" applyBorder="1"/>
    <xf numFmtId="0" fontId="0" fillId="0" borderId="12" xfId="0" applyBorder="1"/>
    <xf numFmtId="43" fontId="2" fillId="0" borderId="12" xfId="0" applyNumberFormat="1" applyFont="1" applyBorder="1"/>
    <xf numFmtId="43" fontId="2" fillId="0" borderId="13" xfId="1" applyFont="1" applyBorder="1"/>
    <xf numFmtId="0" fontId="0" fillId="0" borderId="8" xfId="0" applyNumberFormat="1" applyBorder="1" applyAlignment="1">
      <alignment horizontal="center"/>
    </xf>
    <xf numFmtId="167" fontId="0" fillId="0" borderId="8" xfId="1" applyNumberFormat="1" applyFont="1" applyBorder="1"/>
    <xf numFmtId="167" fontId="0" fillId="2" borderId="8" xfId="4" applyNumberFormat="1" applyFont="1" applyFill="1" applyBorder="1"/>
    <xf numFmtId="43" fontId="0" fillId="0" borderId="9" xfId="4" applyFont="1" applyBorder="1"/>
    <xf numFmtId="0" fontId="0" fillId="0" borderId="9" xfId="0" applyNumberFormat="1" applyBorder="1" applyAlignment="1">
      <alignment horizontal="center"/>
    </xf>
    <xf numFmtId="167" fontId="0" fillId="2" borderId="9" xfId="4" applyNumberFormat="1" applyFont="1" applyFill="1" applyBorder="1"/>
    <xf numFmtId="167" fontId="9" fillId="0" borderId="9" xfId="1" applyNumberFormat="1" applyFont="1" applyFill="1" applyBorder="1" applyAlignment="1">
      <alignment vertical="center"/>
    </xf>
    <xf numFmtId="12" fontId="0" fillId="0" borderId="8" xfId="0" applyNumberFormat="1" applyFont="1" applyBorder="1" applyAlignment="1"/>
    <xf numFmtId="43" fontId="12" fillId="0" borderId="8" xfId="1" applyFont="1" applyBorder="1" applyAlignment="1">
      <alignment horizontal="right"/>
    </xf>
    <xf numFmtId="12" fontId="0" fillId="0" borderId="9" xfId="0" applyNumberFormat="1" applyFont="1" applyBorder="1" applyAlignment="1"/>
    <xf numFmtId="43" fontId="12" fillId="0" borderId="9" xfId="1" applyFont="1" applyBorder="1" applyAlignment="1">
      <alignment horizontal="right"/>
    </xf>
    <xf numFmtId="167" fontId="9" fillId="2" borderId="9" xfId="1" applyNumberFormat="1" applyFont="1" applyFill="1" applyBorder="1" applyAlignment="1">
      <alignment vertical="center"/>
    </xf>
    <xf numFmtId="164" fontId="0" fillId="0" borderId="8" xfId="1" applyNumberFormat="1" applyFont="1" applyBorder="1"/>
    <xf numFmtId="12" fontId="0" fillId="0" borderId="8" xfId="0" applyNumberFormat="1" applyBorder="1"/>
    <xf numFmtId="43" fontId="0" fillId="0" borderId="8" xfId="4" applyFont="1" applyBorder="1"/>
    <xf numFmtId="44" fontId="0" fillId="0" borderId="8" xfId="2" applyFont="1" applyFill="1" applyBorder="1"/>
    <xf numFmtId="167" fontId="0" fillId="0" borderId="9" xfId="1" applyNumberFormat="1" applyFont="1" applyFill="1" applyBorder="1"/>
    <xf numFmtId="167" fontId="1" fillId="2" borderId="8" xfId="6" applyNumberFormat="1" applyFont="1" applyFill="1" applyBorder="1"/>
    <xf numFmtId="167" fontId="1" fillId="0" borderId="8" xfId="6" applyNumberFormat="1" applyFont="1" applyFill="1" applyBorder="1"/>
    <xf numFmtId="167" fontId="0" fillId="0" borderId="8" xfId="2" applyNumberFormat="1" applyFont="1" applyFill="1" applyBorder="1"/>
    <xf numFmtId="167" fontId="12" fillId="0" borderId="8" xfId="1" applyNumberFormat="1" applyFont="1" applyFill="1" applyBorder="1" applyAlignment="1">
      <alignment vertical="center"/>
    </xf>
    <xf numFmtId="167" fontId="12" fillId="0" borderId="9" xfId="1" applyNumberFormat="1" applyFont="1" applyFill="1" applyBorder="1" applyAlignment="1">
      <alignment vertical="center"/>
    </xf>
    <xf numFmtId="0" fontId="0" fillId="0" borderId="8" xfId="0" applyBorder="1" applyAlignment="1">
      <alignment horizontal="center"/>
    </xf>
    <xf numFmtId="43" fontId="12" fillId="0" borderId="8" xfId="1" applyFont="1" applyFill="1" applyBorder="1" applyAlignment="1"/>
    <xf numFmtId="43" fontId="1" fillId="0" borderId="9" xfId="1" applyFont="1" applyFill="1" applyBorder="1" applyAlignment="1"/>
    <xf numFmtId="43" fontId="1" fillId="2" borderId="9" xfId="1" applyFont="1" applyFill="1" applyBorder="1" applyAlignment="1"/>
    <xf numFmtId="43" fontId="1" fillId="2" borderId="8" xfId="1" applyFont="1" applyFill="1" applyBorder="1" applyAlignment="1"/>
    <xf numFmtId="43" fontId="1" fillId="0" borderId="8" xfId="1" applyFont="1" applyFill="1" applyBorder="1" applyAlignment="1"/>
    <xf numFmtId="43" fontId="12" fillId="0" borderId="8" xfId="1" applyFont="1" applyBorder="1" applyAlignment="1"/>
    <xf numFmtId="43" fontId="0" fillId="0" borderId="8" xfId="1" applyFont="1" applyBorder="1"/>
    <xf numFmtId="12" fontId="0" fillId="0" borderId="8" xfId="0" applyNumberFormat="1" applyBorder="1" applyAlignment="1"/>
    <xf numFmtId="0" fontId="2" fillId="6" borderId="18" xfId="0" applyFont="1" applyFill="1" applyBorder="1" applyAlignment="1">
      <alignment horizontal="center" vertical="center" wrapText="1"/>
    </xf>
    <xf numFmtId="43" fontId="0" fillId="2" borderId="11" xfId="1" applyFont="1" applyFill="1" applyBorder="1" applyAlignment="1">
      <alignment horizontal="right"/>
    </xf>
    <xf numFmtId="43" fontId="12" fillId="0" borderId="8" xfId="1" applyFont="1" applyBorder="1"/>
    <xf numFmtId="12" fontId="0" fillId="0" borderId="8" xfId="0" applyNumberFormat="1" applyBorder="1" applyAlignment="1">
      <alignment horizontal="center"/>
    </xf>
    <xf numFmtId="49" fontId="8" fillId="2" borderId="8" xfId="3" applyNumberFormat="1" applyFont="1" applyFill="1" applyBorder="1" applyAlignment="1">
      <alignment horizontal="center" vertical="center" wrapText="1"/>
    </xf>
    <xf numFmtId="167" fontId="12" fillId="2" borderId="8" xfId="6" applyNumberFormat="1" applyFont="1" applyFill="1" applyBorder="1"/>
    <xf numFmtId="12" fontId="0" fillId="0" borderId="9" xfId="0" applyNumberFormat="1" applyBorder="1" applyAlignment="1">
      <alignment horizontal="center"/>
    </xf>
    <xf numFmtId="43" fontId="12" fillId="0" borderId="9" xfId="1" applyFont="1" applyBorder="1"/>
    <xf numFmtId="43" fontId="0" fillId="0" borderId="0" xfId="1" applyFont="1"/>
    <xf numFmtId="43" fontId="13" fillId="0" borderId="0" xfId="1" applyFont="1"/>
    <xf numFmtId="0" fontId="13" fillId="0" borderId="0" xfId="0" applyFont="1" applyAlignment="1">
      <alignment vertical="center" wrapText="1"/>
    </xf>
    <xf numFmtId="43" fontId="0" fillId="0" borderId="8" xfId="1" applyFont="1" applyFill="1" applyBorder="1"/>
    <xf numFmtId="43" fontId="14" fillId="0" borderId="9" xfId="1" applyFont="1" applyFill="1" applyBorder="1" applyAlignment="1">
      <alignment wrapText="1"/>
    </xf>
    <xf numFmtId="0" fontId="13" fillId="0" borderId="0" xfId="0" applyFont="1" applyBorder="1" applyAlignment="1"/>
    <xf numFmtId="12" fontId="0" fillId="0" borderId="9" xfId="0" applyNumberFormat="1" applyBorder="1"/>
    <xf numFmtId="12" fontId="0" fillId="2" borderId="8" xfId="0" applyNumberFormat="1" applyFill="1" applyBorder="1" applyAlignment="1">
      <alignment horizontal="center"/>
    </xf>
    <xf numFmtId="167" fontId="0" fillId="0" borderId="0" xfId="0" applyNumberFormat="1"/>
    <xf numFmtId="169" fontId="0" fillId="0" borderId="0" xfId="0" applyNumberFormat="1"/>
    <xf numFmtId="0" fontId="0" fillId="0" borderId="8" xfId="0" applyNumberFormat="1" applyBorder="1"/>
    <xf numFmtId="1" fontId="16" fillId="2" borderId="8" xfId="0" applyNumberFormat="1" applyFont="1" applyFill="1" applyBorder="1" applyAlignment="1"/>
    <xf numFmtId="0" fontId="13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3" fillId="0" borderId="19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7">
    <cellStyle name="Millares" xfId="1" builtinId="3"/>
    <cellStyle name="Millares 2" xfId="4"/>
    <cellStyle name="Millares 2 2" xfId="6"/>
    <cellStyle name="Moneda" xfId="2" builtinId="4"/>
    <cellStyle name="Moneda 2" xfId="5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S64"/>
  <sheetViews>
    <sheetView showGridLines="0" topLeftCell="A7" workbookViewId="0">
      <selection activeCell="H17" sqref="H17"/>
    </sheetView>
  </sheetViews>
  <sheetFormatPr baseColWidth="10" defaultRowHeight="15" x14ac:dyDescent="0.25"/>
  <cols>
    <col min="1" max="1" width="10.5703125" customWidth="1"/>
    <col min="2" max="2" width="4.5703125" customWidth="1"/>
    <col min="3" max="3" width="13.140625" customWidth="1"/>
    <col min="4" max="4" width="10.85546875" customWidth="1"/>
    <col min="5" max="5" width="3.85546875" customWidth="1"/>
    <col min="6" max="6" width="13.140625" customWidth="1"/>
    <col min="7" max="7" width="11.5703125" customWidth="1"/>
    <col min="8" max="8" width="5.42578125" customWidth="1"/>
    <col min="9" max="9" width="13.5703125" customWidth="1"/>
    <col min="10" max="10" width="15.5703125" customWidth="1"/>
    <col min="11" max="12" width="13.42578125" customWidth="1"/>
    <col min="13" max="14" width="13.140625" bestFit="1" customWidth="1"/>
  </cols>
  <sheetData>
    <row r="2" spans="1:19" x14ac:dyDescent="0.25">
      <c r="H2" t="s">
        <v>0</v>
      </c>
    </row>
    <row r="4" spans="1:19" ht="23.25" x14ac:dyDescent="0.35">
      <c r="A4" s="162" t="s">
        <v>1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9" ht="18.75" x14ac:dyDescent="0.3">
      <c r="A5" s="163" t="s">
        <v>2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</row>
    <row r="6" spans="1:19" ht="15.75" thickBot="1" x14ac:dyDescent="0.3">
      <c r="D6" s="1"/>
      <c r="E6" s="1"/>
      <c r="F6" s="2"/>
      <c r="G6" s="1"/>
    </row>
    <row r="7" spans="1:19" ht="15.75" thickBot="1" x14ac:dyDescent="0.3">
      <c r="A7" s="164" t="s">
        <v>3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6"/>
    </row>
    <row r="8" spans="1:19" ht="15.75" thickBot="1" x14ac:dyDescent="0.3">
      <c r="A8" s="177" t="s">
        <v>24</v>
      </c>
      <c r="B8" s="178"/>
      <c r="C8" s="178"/>
      <c r="D8" s="178"/>
      <c r="E8" s="3" t="s">
        <v>39</v>
      </c>
      <c r="F8" s="61"/>
      <c r="G8" s="3"/>
      <c r="H8" s="4"/>
      <c r="I8" s="4"/>
      <c r="J8" s="176" t="s">
        <v>4</v>
      </c>
      <c r="K8" s="176"/>
      <c r="L8" s="126">
        <v>966921.99</v>
      </c>
    </row>
    <row r="9" spans="1:19" ht="15.75" customHeight="1" thickBot="1" x14ac:dyDescent="0.3">
      <c r="A9" s="167" t="s">
        <v>5</v>
      </c>
      <c r="B9" s="168"/>
      <c r="C9" s="169"/>
      <c r="D9" s="170" t="s">
        <v>6</v>
      </c>
      <c r="E9" s="171"/>
      <c r="F9" s="171"/>
      <c r="G9" s="171"/>
      <c r="H9" s="171"/>
      <c r="I9" s="172"/>
      <c r="J9" s="173" t="s">
        <v>7</v>
      </c>
      <c r="K9" s="174"/>
      <c r="L9" s="175"/>
      <c r="N9" s="23"/>
    </row>
    <row r="10" spans="1:19" ht="60" customHeight="1" x14ac:dyDescent="0.25">
      <c r="A10" s="5" t="s">
        <v>8</v>
      </c>
      <c r="B10" s="5" t="s">
        <v>9</v>
      </c>
      <c r="C10" s="5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134" t="s">
        <v>17</v>
      </c>
      <c r="K10" s="7" t="s">
        <v>18</v>
      </c>
      <c r="L10" s="8" t="s">
        <v>19</v>
      </c>
      <c r="N10" s="144"/>
      <c r="O10" s="144"/>
      <c r="P10" s="144"/>
      <c r="Q10" s="144"/>
      <c r="R10" s="144"/>
    </row>
    <row r="11" spans="1:19" ht="15" customHeight="1" x14ac:dyDescent="0.25">
      <c r="A11" s="9">
        <v>45322</v>
      </c>
      <c r="B11" s="10">
        <v>110</v>
      </c>
      <c r="C11" s="11">
        <v>847475.01</v>
      </c>
      <c r="D11" s="9">
        <v>45322</v>
      </c>
      <c r="E11" s="12">
        <v>110</v>
      </c>
      <c r="F11" s="13">
        <v>847475.01</v>
      </c>
      <c r="G11" s="13">
        <v>72122.69</v>
      </c>
      <c r="H11" s="14">
        <f>+G11/F11</f>
        <v>8.5103028583698295E-2</v>
      </c>
      <c r="I11" s="15">
        <f>+F11-G11</f>
        <v>775352.32000000007</v>
      </c>
      <c r="J11" s="16">
        <v>4524000000023</v>
      </c>
      <c r="K11" s="145">
        <v>964330.65</v>
      </c>
      <c r="L11" s="17">
        <f>+$L$8+I11-K11</f>
        <v>777943.66</v>
      </c>
      <c r="M11" s="154"/>
      <c r="N11" s="155"/>
      <c r="O11" s="155"/>
      <c r="P11" s="155"/>
      <c r="Q11" s="155"/>
      <c r="R11" s="155"/>
      <c r="S11" s="155"/>
    </row>
    <row r="12" spans="1:19" x14ac:dyDescent="0.25">
      <c r="A12" s="68">
        <v>45351</v>
      </c>
      <c r="B12" s="10">
        <v>139</v>
      </c>
      <c r="C12" s="11">
        <v>1279743.99</v>
      </c>
      <c r="D12" s="68">
        <v>45351</v>
      </c>
      <c r="E12" s="12">
        <v>139</v>
      </c>
      <c r="F12" s="11">
        <v>1279743.99</v>
      </c>
      <c r="G12" s="13">
        <v>183817.74</v>
      </c>
      <c r="H12" s="14">
        <f t="shared" ref="H12:H19" si="0">+G12/F12</f>
        <v>0.14363633776471182</v>
      </c>
      <c r="I12" s="15">
        <f>+F12-G12</f>
        <v>1095926.25</v>
      </c>
      <c r="J12" s="153">
        <v>4524000000022</v>
      </c>
      <c r="K12" s="15">
        <v>777409.66</v>
      </c>
      <c r="L12" s="17">
        <f>+L11+I12-K12</f>
        <v>1096460.25</v>
      </c>
      <c r="M12" s="23"/>
      <c r="N12" s="23"/>
      <c r="O12" s="143"/>
    </row>
    <row r="13" spans="1:19" x14ac:dyDescent="0.25">
      <c r="A13" s="54">
        <v>45382</v>
      </c>
      <c r="B13" s="19">
        <v>154</v>
      </c>
      <c r="C13" s="11">
        <v>1230964.72</v>
      </c>
      <c r="D13" s="54">
        <v>45382</v>
      </c>
      <c r="E13" s="19">
        <v>154</v>
      </c>
      <c r="F13" s="11">
        <v>1230964.72</v>
      </c>
      <c r="G13" s="13">
        <v>107704.55</v>
      </c>
      <c r="H13" s="14">
        <f t="shared" si="0"/>
        <v>8.7496049439987206E-2</v>
      </c>
      <c r="I13" s="15">
        <f t="shared" ref="I13:I19" si="1">+F13-G13</f>
        <v>1123260.17</v>
      </c>
      <c r="J13" s="16">
        <v>4524000000023</v>
      </c>
      <c r="K13" s="15">
        <v>1095926.25</v>
      </c>
      <c r="L13" s="17">
        <f>+L12+I13-K13</f>
        <v>1123794.17</v>
      </c>
      <c r="M13" s="23"/>
      <c r="N13" s="23"/>
      <c r="O13" s="143"/>
    </row>
    <row r="14" spans="1:19" x14ac:dyDescent="0.25">
      <c r="A14" s="18">
        <v>45412</v>
      </c>
      <c r="B14" s="19">
        <v>125</v>
      </c>
      <c r="C14" s="11">
        <v>1395385.59</v>
      </c>
      <c r="D14" s="54">
        <v>45412</v>
      </c>
      <c r="E14" s="19">
        <v>125</v>
      </c>
      <c r="F14" s="11">
        <v>1395385.59</v>
      </c>
      <c r="G14" s="13">
        <v>69495.97</v>
      </c>
      <c r="H14" s="14">
        <f t="shared" si="0"/>
        <v>4.9804133350696271E-2</v>
      </c>
      <c r="I14" s="15">
        <f t="shared" si="1"/>
        <v>1325889.6200000001</v>
      </c>
      <c r="J14" s="16">
        <v>452400000023</v>
      </c>
      <c r="K14" s="15">
        <v>1123260.17</v>
      </c>
      <c r="L14" s="17">
        <f>+L13+I14-K14</f>
        <v>1326423.6200000001</v>
      </c>
      <c r="M14" s="23"/>
      <c r="N14" s="23"/>
      <c r="O14" s="143"/>
    </row>
    <row r="15" spans="1:19" x14ac:dyDescent="0.25">
      <c r="A15" s="20">
        <v>45443</v>
      </c>
      <c r="B15" s="19">
        <v>128</v>
      </c>
      <c r="C15" s="11">
        <v>1548432.29</v>
      </c>
      <c r="D15" s="20">
        <v>45443</v>
      </c>
      <c r="E15" s="19">
        <v>128</v>
      </c>
      <c r="F15" s="11">
        <v>1548432.29</v>
      </c>
      <c r="G15" s="13">
        <v>91549.68</v>
      </c>
      <c r="H15" s="14">
        <f t="shared" si="0"/>
        <v>5.9124109327376523E-2</v>
      </c>
      <c r="I15" s="15">
        <f t="shared" si="1"/>
        <v>1456882.61</v>
      </c>
      <c r="J15" s="16">
        <v>452400000023</v>
      </c>
      <c r="K15" s="15">
        <v>1325889.81</v>
      </c>
      <c r="L15" s="17">
        <f t="shared" ref="L15:L22" si="2">+L14+I15-K15</f>
        <v>1457416.4200000004</v>
      </c>
      <c r="M15" s="23"/>
      <c r="N15" s="23"/>
      <c r="O15" s="143"/>
    </row>
    <row r="16" spans="1:19" x14ac:dyDescent="0.25">
      <c r="A16" s="18">
        <v>45473</v>
      </c>
      <c r="B16" s="19">
        <v>28</v>
      </c>
      <c r="C16" s="21">
        <v>1288133.26</v>
      </c>
      <c r="D16" s="54">
        <v>45473</v>
      </c>
      <c r="E16" s="19">
        <v>28</v>
      </c>
      <c r="F16" s="21">
        <v>1288133.26</v>
      </c>
      <c r="G16" s="22">
        <v>33915.15</v>
      </c>
      <c r="H16" s="14">
        <f t="shared" si="0"/>
        <v>2.632891413734632E-2</v>
      </c>
      <c r="I16" s="15">
        <f t="shared" si="1"/>
        <v>1254218.1100000001</v>
      </c>
      <c r="J16" s="16">
        <v>4524000000024</v>
      </c>
      <c r="K16" s="15">
        <v>1456882.61</v>
      </c>
      <c r="L16" s="17">
        <f t="shared" si="2"/>
        <v>1254751.9200000002</v>
      </c>
      <c r="M16" s="23"/>
      <c r="N16" s="23"/>
      <c r="O16" s="143"/>
    </row>
    <row r="17" spans="1:15" x14ac:dyDescent="0.25">
      <c r="A17" s="18">
        <v>45504</v>
      </c>
      <c r="B17" s="19">
        <v>150</v>
      </c>
      <c r="C17" s="21">
        <v>1486005.64</v>
      </c>
      <c r="D17" s="54">
        <v>45504</v>
      </c>
      <c r="E17" s="19">
        <v>150</v>
      </c>
      <c r="F17" s="21">
        <v>1486005.64</v>
      </c>
      <c r="G17" s="22">
        <v>79142.45</v>
      </c>
      <c r="H17" s="14">
        <f t="shared" ref="H17" si="3">+G17/F17</f>
        <v>5.3258512531621352E-2</v>
      </c>
      <c r="I17" s="15">
        <f t="shared" ref="I17" si="4">+F17-G17</f>
        <v>1406863.19</v>
      </c>
      <c r="J17" s="16"/>
      <c r="K17" s="15"/>
      <c r="L17" s="17">
        <f t="shared" si="2"/>
        <v>2661615.1100000003</v>
      </c>
      <c r="M17" s="23"/>
      <c r="N17" s="23"/>
      <c r="O17" s="142"/>
    </row>
    <row r="18" spans="1:15" x14ac:dyDescent="0.25">
      <c r="A18" s="18">
        <v>45535</v>
      </c>
      <c r="B18" s="19"/>
      <c r="C18" s="21"/>
      <c r="D18" s="54">
        <v>45535</v>
      </c>
      <c r="E18" s="24"/>
      <c r="F18" s="11"/>
      <c r="G18" s="22"/>
      <c r="H18" s="14" t="e">
        <f t="shared" si="0"/>
        <v>#DIV/0!</v>
      </c>
      <c r="I18" s="15">
        <f t="shared" si="1"/>
        <v>0</v>
      </c>
      <c r="J18" s="16"/>
      <c r="K18" s="15"/>
      <c r="L18" s="17">
        <f t="shared" si="2"/>
        <v>2661615.1100000003</v>
      </c>
      <c r="M18" s="23"/>
      <c r="N18" s="142"/>
      <c r="O18" s="142"/>
    </row>
    <row r="19" spans="1:15" x14ac:dyDescent="0.25">
      <c r="A19" s="18">
        <v>45565</v>
      </c>
      <c r="B19" s="19"/>
      <c r="C19" s="21"/>
      <c r="D19" s="54">
        <v>45565</v>
      </c>
      <c r="E19" s="19"/>
      <c r="F19" s="25"/>
      <c r="G19" s="22"/>
      <c r="H19" s="14" t="e">
        <f t="shared" si="0"/>
        <v>#DIV/0!</v>
      </c>
      <c r="I19" s="49">
        <f t="shared" si="1"/>
        <v>0</v>
      </c>
      <c r="J19" s="16"/>
      <c r="K19" s="49"/>
      <c r="L19" s="17">
        <f t="shared" si="2"/>
        <v>2661615.1100000003</v>
      </c>
    </row>
    <row r="20" spans="1:15" x14ac:dyDescent="0.25">
      <c r="A20" s="47">
        <v>45596</v>
      </c>
      <c r="B20" s="10"/>
      <c r="C20" s="21"/>
      <c r="D20" s="47">
        <v>45596</v>
      </c>
      <c r="E20" s="51"/>
      <c r="F20" s="48"/>
      <c r="G20" s="22"/>
      <c r="H20" s="14" t="e">
        <f t="shared" ref="H20:H22" si="5">+G20/F20</f>
        <v>#DIV/0!</v>
      </c>
      <c r="I20" s="49">
        <f t="shared" ref="I20:I22" si="6">+F20-G20</f>
        <v>0</v>
      </c>
      <c r="J20" s="50"/>
      <c r="K20" s="49"/>
      <c r="L20" s="17">
        <f t="shared" si="2"/>
        <v>2661615.1100000003</v>
      </c>
    </row>
    <row r="21" spans="1:15" x14ac:dyDescent="0.25">
      <c r="A21" s="47">
        <v>45626</v>
      </c>
      <c r="B21" s="10"/>
      <c r="C21" s="21"/>
      <c r="D21" s="47">
        <v>45626</v>
      </c>
      <c r="E21" s="51"/>
      <c r="F21" s="48"/>
      <c r="G21" s="22"/>
      <c r="H21" s="14" t="e">
        <f t="shared" si="5"/>
        <v>#DIV/0!</v>
      </c>
      <c r="I21" s="49">
        <f t="shared" si="6"/>
        <v>0</v>
      </c>
      <c r="J21" s="50"/>
      <c r="K21" s="49"/>
      <c r="L21" s="17">
        <f t="shared" si="2"/>
        <v>2661615.1100000003</v>
      </c>
    </row>
    <row r="22" spans="1:15" x14ac:dyDescent="0.25">
      <c r="A22" s="54">
        <v>45657</v>
      </c>
      <c r="B22" s="57"/>
      <c r="C22" s="58"/>
      <c r="D22" s="54">
        <v>45657</v>
      </c>
      <c r="E22" s="51"/>
      <c r="F22" s="59"/>
      <c r="G22" s="56"/>
      <c r="H22" s="52" t="e">
        <f t="shared" si="5"/>
        <v>#DIV/0!</v>
      </c>
      <c r="I22" s="60">
        <f t="shared" si="6"/>
        <v>0</v>
      </c>
      <c r="J22" s="50"/>
      <c r="K22" s="49"/>
      <c r="L22" s="53">
        <f t="shared" si="2"/>
        <v>2661615.1100000003</v>
      </c>
    </row>
    <row r="23" spans="1:15" ht="15.75" thickBot="1" x14ac:dyDescent="0.3">
      <c r="A23" s="26" t="s">
        <v>20</v>
      </c>
      <c r="B23" s="27"/>
      <c r="C23" s="28">
        <f>SUM(C11:C19)</f>
        <v>9076140.5</v>
      </c>
      <c r="D23" s="28"/>
      <c r="E23" s="29"/>
      <c r="F23" s="28">
        <f>SUM(F11:F22)</f>
        <v>9076140.5</v>
      </c>
      <c r="G23" s="28">
        <f>SUM(G11:G22)</f>
        <v>637748.22999999986</v>
      </c>
      <c r="H23" s="28"/>
      <c r="I23" s="28">
        <f>SUM(I11:I22)</f>
        <v>8438392.2700000014</v>
      </c>
      <c r="J23" s="28"/>
      <c r="K23" s="28">
        <f>SUM(K11:K22)</f>
        <v>6743699.1500000004</v>
      </c>
      <c r="L23" s="30"/>
    </row>
    <row r="24" spans="1:15" x14ac:dyDescent="0.25">
      <c r="A24" s="31"/>
      <c r="D24" s="32"/>
      <c r="E24" s="32"/>
      <c r="F24" s="32"/>
      <c r="G24" s="32"/>
      <c r="H24" s="32"/>
      <c r="I24" s="32"/>
      <c r="J24" s="32"/>
      <c r="K24" s="32"/>
      <c r="L24" s="32"/>
    </row>
    <row r="25" spans="1:15" x14ac:dyDescent="0.25">
      <c r="A25" s="31"/>
      <c r="D25" s="32"/>
      <c r="E25" s="32"/>
      <c r="F25" s="32"/>
      <c r="G25" s="32"/>
      <c r="H25" s="32"/>
      <c r="I25" s="32"/>
      <c r="J25" s="32"/>
      <c r="K25" s="32"/>
      <c r="L25" s="32"/>
    </row>
    <row r="26" spans="1:15" x14ac:dyDescent="0.25">
      <c r="A26" s="31"/>
      <c r="D26" s="32"/>
      <c r="E26" s="32"/>
      <c r="F26" s="32"/>
      <c r="G26" s="32"/>
      <c r="H26" s="32"/>
      <c r="I26" s="32"/>
      <c r="J26" s="32"/>
      <c r="K26" s="32"/>
      <c r="L26" s="32"/>
    </row>
    <row r="27" spans="1:15" x14ac:dyDescent="0.25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</row>
    <row r="28" spans="1:15" x14ac:dyDescent="0.25">
      <c r="A28" s="156" t="s">
        <v>22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</row>
    <row r="29" spans="1:15" x14ac:dyDescent="0.25">
      <c r="A29" s="157"/>
      <c r="B29" s="157"/>
      <c r="C29" s="40"/>
      <c r="D29" s="42"/>
      <c r="E29" s="42"/>
      <c r="F29" s="42"/>
      <c r="G29" s="42"/>
      <c r="H29" s="157"/>
      <c r="I29" s="157"/>
      <c r="J29" s="157"/>
      <c r="K29" s="40"/>
      <c r="L29" s="36"/>
    </row>
    <row r="30" spans="1:15" x14ac:dyDescent="0.25">
      <c r="A30" s="157"/>
      <c r="B30" s="157"/>
      <c r="C30" s="40"/>
      <c r="D30" s="42"/>
      <c r="E30" s="42"/>
      <c r="F30" s="42"/>
      <c r="G30" s="42"/>
      <c r="H30" s="157"/>
      <c r="I30" s="157"/>
      <c r="J30" s="157"/>
      <c r="K30" s="40"/>
      <c r="L30" s="36"/>
    </row>
    <row r="31" spans="1:15" x14ac:dyDescent="0.2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5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2" x14ac:dyDescent="0.25">
      <c r="A33" s="157"/>
      <c r="B33" s="157"/>
      <c r="C33" s="40"/>
      <c r="D33" s="42"/>
      <c r="E33" s="42"/>
      <c r="F33" s="42"/>
      <c r="G33" s="42"/>
      <c r="H33" s="157"/>
      <c r="I33" s="157"/>
      <c r="J33" s="157"/>
      <c r="K33" s="40"/>
      <c r="L33" s="36"/>
    </row>
    <row r="34" spans="1:12" x14ac:dyDescent="0.25">
      <c r="A34" s="160"/>
      <c r="B34" s="160"/>
      <c r="C34" s="43"/>
      <c r="D34" s="42"/>
      <c r="E34" s="42"/>
      <c r="F34" s="42"/>
      <c r="G34" s="42"/>
      <c r="H34" s="160"/>
      <c r="I34" s="160"/>
      <c r="J34" s="160"/>
      <c r="K34" s="43"/>
      <c r="L34" s="37"/>
    </row>
    <row r="35" spans="1:12" x14ac:dyDescent="0.25">
      <c r="A35" s="44"/>
      <c r="B35" s="44"/>
      <c r="C35" s="44"/>
      <c r="D35" s="42"/>
      <c r="E35" s="42"/>
      <c r="F35" s="42"/>
      <c r="G35" s="42"/>
      <c r="H35" s="42"/>
      <c r="I35" s="42"/>
      <c r="J35" s="42"/>
      <c r="K35" s="42"/>
    </row>
    <row r="36" spans="1:12" x14ac:dyDescent="0.25">
      <c r="A36" s="157"/>
      <c r="B36" s="157"/>
      <c r="C36" s="157"/>
      <c r="D36" s="157"/>
      <c r="E36" s="157"/>
      <c r="F36" s="157"/>
      <c r="G36" s="157"/>
      <c r="H36" s="157"/>
      <c r="I36" s="157"/>
      <c r="J36" s="157"/>
      <c r="K36" s="40"/>
      <c r="L36" s="36"/>
    </row>
    <row r="37" spans="1:12" x14ac:dyDescent="0.25">
      <c r="A37" s="42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39"/>
    </row>
    <row r="38" spans="1:12" x14ac:dyDescent="0.25">
      <c r="A38" s="44"/>
      <c r="B38" s="44"/>
      <c r="C38" s="44"/>
      <c r="D38" s="157"/>
      <c r="E38" s="157"/>
      <c r="F38" s="157"/>
      <c r="G38" s="44"/>
      <c r="H38" s="44"/>
      <c r="I38" s="44"/>
      <c r="J38" s="44"/>
      <c r="K38" s="40"/>
      <c r="L38" s="36"/>
    </row>
    <row r="39" spans="1:12" x14ac:dyDescent="0.25">
      <c r="A39" s="157"/>
      <c r="B39" s="157"/>
      <c r="C39" s="157"/>
      <c r="D39" s="157"/>
      <c r="E39" s="157"/>
      <c r="F39" s="157"/>
      <c r="G39" s="157"/>
      <c r="H39" s="157"/>
      <c r="I39" s="157"/>
      <c r="J39" s="157"/>
      <c r="K39" s="40"/>
      <c r="L39" s="36"/>
    </row>
    <row r="40" spans="1:12" x14ac:dyDescent="0.25">
      <c r="A40" s="42"/>
      <c r="B40" s="45"/>
      <c r="C40" s="45"/>
      <c r="D40" s="45"/>
      <c r="E40" s="45"/>
      <c r="F40" s="45"/>
      <c r="G40" s="45"/>
      <c r="H40" s="46"/>
      <c r="I40" s="46"/>
      <c r="J40" s="46"/>
      <c r="K40" s="46"/>
      <c r="L40" s="33"/>
    </row>
    <row r="41" spans="1:12" x14ac:dyDescent="0.25">
      <c r="A41" s="38"/>
      <c r="B41" s="38"/>
      <c r="C41" s="38"/>
      <c r="D41" s="161"/>
      <c r="E41" s="161"/>
      <c r="F41" s="161"/>
      <c r="G41" s="38"/>
      <c r="H41" s="32"/>
      <c r="I41" s="32"/>
      <c r="J41" s="32"/>
      <c r="K41" s="32"/>
      <c r="L41" s="33"/>
    </row>
    <row r="42" spans="1:12" x14ac:dyDescent="0.25">
      <c r="A42" s="36"/>
      <c r="B42" s="36"/>
      <c r="C42" s="36"/>
      <c r="D42" s="36"/>
      <c r="E42" s="36"/>
      <c r="F42" s="36"/>
      <c r="G42" s="36"/>
      <c r="H42" s="32"/>
      <c r="I42" s="32"/>
      <c r="J42" s="32"/>
      <c r="K42" s="32"/>
      <c r="L42" s="33"/>
    </row>
    <row r="43" spans="1:12" x14ac:dyDescent="0.25">
      <c r="H43" s="32"/>
      <c r="I43" s="32"/>
      <c r="J43" s="32"/>
      <c r="K43" s="32"/>
      <c r="L43" s="33"/>
    </row>
    <row r="44" spans="1:12" x14ac:dyDescent="0.25">
      <c r="H44" s="32"/>
      <c r="I44" s="32"/>
      <c r="J44" s="32"/>
      <c r="K44" s="32"/>
      <c r="L44" s="33"/>
    </row>
    <row r="45" spans="1:12" x14ac:dyDescent="0.25">
      <c r="H45" s="32"/>
      <c r="I45" s="32"/>
      <c r="J45" s="32"/>
      <c r="K45" s="32"/>
      <c r="L45" s="33"/>
    </row>
    <row r="46" spans="1:12" x14ac:dyDescent="0.25">
      <c r="H46" s="32"/>
      <c r="I46" s="32"/>
      <c r="J46" s="32"/>
      <c r="K46" s="32"/>
      <c r="L46" s="33"/>
    </row>
    <row r="47" spans="1:12" x14ac:dyDescent="0.25">
      <c r="H47" s="32"/>
      <c r="I47" s="32"/>
      <c r="J47" s="32"/>
      <c r="K47" s="32"/>
      <c r="L47" s="33"/>
    </row>
    <row r="48" spans="1:12" x14ac:dyDescent="0.25">
      <c r="H48" s="32"/>
      <c r="I48" s="32"/>
      <c r="J48" s="32"/>
      <c r="K48" s="32"/>
      <c r="L48" s="32"/>
    </row>
    <row r="49" spans="8:12" ht="15" customHeight="1" x14ac:dyDescent="0.25">
      <c r="H49" s="34"/>
      <c r="I49" s="34"/>
      <c r="J49" s="34"/>
      <c r="K49" s="34"/>
      <c r="L49" s="34"/>
    </row>
    <row r="50" spans="8:12" x14ac:dyDescent="0.25">
      <c r="H50" s="34"/>
      <c r="I50" s="34"/>
      <c r="J50" s="34"/>
      <c r="K50" s="34"/>
      <c r="L50" s="34"/>
    </row>
    <row r="51" spans="8:12" x14ac:dyDescent="0.25">
      <c r="H51" s="34"/>
      <c r="I51" s="34"/>
      <c r="J51" s="34"/>
      <c r="K51" s="34"/>
      <c r="L51" s="34"/>
    </row>
    <row r="52" spans="8:12" x14ac:dyDescent="0.25">
      <c r="H52" s="35"/>
      <c r="I52" s="35"/>
      <c r="J52" s="35"/>
      <c r="K52" s="35"/>
      <c r="L52" s="35"/>
    </row>
    <row r="53" spans="8:12" x14ac:dyDescent="0.25">
      <c r="H53" s="35"/>
      <c r="I53" s="35"/>
      <c r="J53" s="35"/>
      <c r="K53" s="35"/>
      <c r="L53" s="35"/>
    </row>
    <row r="54" spans="8:12" x14ac:dyDescent="0.25">
      <c r="H54" s="158"/>
      <c r="I54" s="158"/>
      <c r="J54" s="158"/>
      <c r="K54" s="36"/>
      <c r="L54" s="36"/>
    </row>
    <row r="55" spans="8:12" x14ac:dyDescent="0.25">
      <c r="H55" s="158"/>
      <c r="I55" s="158"/>
      <c r="J55" s="158"/>
      <c r="K55" s="36"/>
      <c r="L55" s="36"/>
    </row>
    <row r="58" spans="8:12" x14ac:dyDescent="0.25">
      <c r="H58" s="157"/>
      <c r="I58" s="157"/>
      <c r="J58" s="157"/>
      <c r="K58" s="36"/>
      <c r="L58" s="36"/>
    </row>
    <row r="59" spans="8:12" x14ac:dyDescent="0.25">
      <c r="H59" s="159"/>
      <c r="I59" s="159"/>
      <c r="J59" s="159"/>
      <c r="K59" s="37"/>
      <c r="L59" s="37"/>
    </row>
    <row r="61" spans="8:12" x14ac:dyDescent="0.25">
      <c r="H61" s="36"/>
      <c r="I61" s="36"/>
      <c r="J61" s="36"/>
      <c r="K61" s="36"/>
      <c r="L61" s="36"/>
    </row>
    <row r="62" spans="8:12" x14ac:dyDescent="0.25">
      <c r="H62" s="39"/>
      <c r="I62" s="39"/>
      <c r="J62" s="39"/>
      <c r="K62" s="39"/>
      <c r="L62" s="39"/>
    </row>
    <row r="63" spans="8:12" x14ac:dyDescent="0.25">
      <c r="H63" s="38"/>
      <c r="I63" s="38"/>
      <c r="J63" s="38"/>
      <c r="K63" s="36"/>
      <c r="L63" s="36"/>
    </row>
    <row r="64" spans="8:12" x14ac:dyDescent="0.25">
      <c r="H64" s="36"/>
      <c r="I64" s="36"/>
      <c r="J64" s="36"/>
      <c r="K64" s="36"/>
      <c r="L64" s="36"/>
    </row>
  </sheetData>
  <mergeCells count="27">
    <mergeCell ref="A4:L4"/>
    <mergeCell ref="A5:L5"/>
    <mergeCell ref="A7:L7"/>
    <mergeCell ref="A9:C9"/>
    <mergeCell ref="D9:I9"/>
    <mergeCell ref="J9:L9"/>
    <mergeCell ref="J8:K8"/>
    <mergeCell ref="A8:D8"/>
    <mergeCell ref="H55:J55"/>
    <mergeCell ref="H58:J58"/>
    <mergeCell ref="H59:J59"/>
    <mergeCell ref="A34:B34"/>
    <mergeCell ref="H34:J34"/>
    <mergeCell ref="A36:J36"/>
    <mergeCell ref="D38:F38"/>
    <mergeCell ref="H54:J54"/>
    <mergeCell ref="A39:J39"/>
    <mergeCell ref="D41:F41"/>
    <mergeCell ref="M11:S11"/>
    <mergeCell ref="A27:L27"/>
    <mergeCell ref="A28:L28"/>
    <mergeCell ref="H33:J33"/>
    <mergeCell ref="A33:B33"/>
    <mergeCell ref="A29:B29"/>
    <mergeCell ref="H29:J29"/>
    <mergeCell ref="A30:B30"/>
    <mergeCell ref="H30:J30"/>
  </mergeCells>
  <pageMargins left="0.25" right="0.25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2:S66"/>
  <sheetViews>
    <sheetView showGridLines="0" topLeftCell="A11" workbookViewId="0">
      <selection activeCell="C18" sqref="C18"/>
    </sheetView>
  </sheetViews>
  <sheetFormatPr baseColWidth="10" defaultRowHeight="15" x14ac:dyDescent="0.25"/>
  <cols>
    <col min="1" max="1" width="15.5703125" customWidth="1"/>
    <col min="2" max="2" width="6" customWidth="1"/>
    <col min="3" max="3" width="13.28515625" customWidth="1"/>
    <col min="4" max="4" width="11.5703125" customWidth="1"/>
    <col min="5" max="5" width="6" customWidth="1"/>
    <col min="6" max="6" width="13.7109375" customWidth="1"/>
    <col min="7" max="7" width="6" customWidth="1"/>
    <col min="8" max="8" width="7.28515625" customWidth="1"/>
    <col min="9" max="9" width="15" customWidth="1"/>
    <col min="10" max="10" width="17.42578125" customWidth="1"/>
    <col min="11" max="12" width="14.140625" customWidth="1"/>
    <col min="15" max="15" width="0.28515625" customWidth="1"/>
    <col min="16" max="16" width="1.85546875" hidden="1" customWidth="1"/>
    <col min="17" max="17" width="0.5703125" hidden="1" customWidth="1"/>
  </cols>
  <sheetData>
    <row r="2" spans="1:19" x14ac:dyDescent="0.25">
      <c r="H2" t="s">
        <v>0</v>
      </c>
    </row>
    <row r="4" spans="1:19" ht="23.25" x14ac:dyDescent="0.35">
      <c r="A4" s="162" t="s">
        <v>1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9" ht="18.75" x14ac:dyDescent="0.3">
      <c r="A5" s="163" t="s">
        <v>2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</row>
    <row r="6" spans="1:19" ht="15.75" thickBot="1" x14ac:dyDescent="0.3">
      <c r="D6" s="1"/>
      <c r="E6" s="1"/>
      <c r="F6" s="2"/>
      <c r="G6" s="1"/>
    </row>
    <row r="7" spans="1:19" ht="15.75" thickBot="1" x14ac:dyDescent="0.3">
      <c r="A7" s="164" t="s">
        <v>23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6"/>
    </row>
    <row r="8" spans="1:19" ht="15.75" thickBot="1" x14ac:dyDescent="0.3">
      <c r="A8" s="177" t="s">
        <v>25</v>
      </c>
      <c r="B8" s="178"/>
      <c r="C8" s="178"/>
      <c r="D8" s="178"/>
      <c r="E8" s="3" t="s">
        <v>39</v>
      </c>
      <c r="F8" s="66"/>
      <c r="G8" s="3"/>
      <c r="H8" s="4"/>
      <c r="I8" s="4"/>
      <c r="J8" s="176" t="s">
        <v>4</v>
      </c>
      <c r="K8" s="176"/>
      <c r="L8" s="146">
        <v>1005898.04</v>
      </c>
      <c r="M8" s="142"/>
    </row>
    <row r="9" spans="1:19" ht="15.75" customHeight="1" thickBot="1" x14ac:dyDescent="0.3">
      <c r="A9" s="167" t="s">
        <v>5</v>
      </c>
      <c r="B9" s="168"/>
      <c r="C9" s="169"/>
      <c r="D9" s="170" t="s">
        <v>6</v>
      </c>
      <c r="E9" s="171"/>
      <c r="F9" s="171"/>
      <c r="G9" s="171"/>
      <c r="H9" s="171"/>
      <c r="I9" s="172"/>
      <c r="J9" s="173" t="s">
        <v>7</v>
      </c>
      <c r="K9" s="174"/>
      <c r="L9" s="175"/>
      <c r="M9" s="23"/>
    </row>
    <row r="10" spans="1:19" ht="120" x14ac:dyDescent="0.25">
      <c r="A10" s="5" t="s">
        <v>8</v>
      </c>
      <c r="B10" s="5" t="s">
        <v>9</v>
      </c>
      <c r="C10" s="5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7" t="s">
        <v>17</v>
      </c>
      <c r="K10" s="7" t="s">
        <v>18</v>
      </c>
      <c r="L10" s="8" t="s">
        <v>19</v>
      </c>
      <c r="M10" s="179" t="s">
        <v>37</v>
      </c>
      <c r="N10" s="180"/>
      <c r="O10" s="180"/>
      <c r="P10" s="180"/>
      <c r="Q10" s="180"/>
      <c r="R10" s="147"/>
      <c r="S10" s="147"/>
    </row>
    <row r="11" spans="1:19" ht="15" customHeight="1" x14ac:dyDescent="0.25">
      <c r="A11" s="9">
        <v>45322</v>
      </c>
      <c r="B11" s="51">
        <v>712</v>
      </c>
      <c r="C11" s="11">
        <v>342913.27</v>
      </c>
      <c r="D11" s="9">
        <v>45322</v>
      </c>
      <c r="E11" s="51">
        <v>712</v>
      </c>
      <c r="F11" s="11">
        <v>342913.27</v>
      </c>
      <c r="G11" s="13"/>
      <c r="H11" s="52">
        <f>+G11/F11</f>
        <v>0</v>
      </c>
      <c r="I11" s="15">
        <f>+F11-G11</f>
        <v>342913.27</v>
      </c>
      <c r="J11" s="137">
        <v>4524000000005</v>
      </c>
      <c r="K11" s="132">
        <v>514475.13</v>
      </c>
      <c r="L11" s="53">
        <f>+L8+I11-K11</f>
        <v>834336.18</v>
      </c>
      <c r="M11" s="179"/>
      <c r="N11" s="180"/>
      <c r="O11" s="180"/>
      <c r="P11" s="180"/>
      <c r="Q11" s="180"/>
      <c r="R11" s="147"/>
      <c r="S11" s="147"/>
    </row>
    <row r="12" spans="1:19" x14ac:dyDescent="0.25">
      <c r="A12" s="20">
        <v>45351</v>
      </c>
      <c r="B12" s="51">
        <v>777</v>
      </c>
      <c r="C12" s="135">
        <v>737191.25</v>
      </c>
      <c r="D12" s="68">
        <v>45351</v>
      </c>
      <c r="E12" s="51">
        <v>777</v>
      </c>
      <c r="F12" s="11">
        <v>737191.25</v>
      </c>
      <c r="G12" s="13"/>
      <c r="H12" s="52">
        <f>+G12/F12</f>
        <v>0</v>
      </c>
      <c r="I12" s="15">
        <f>+F12-G12</f>
        <v>737191.25</v>
      </c>
      <c r="J12" s="149">
        <v>452400000021</v>
      </c>
      <c r="K12" s="67">
        <v>196818.07</v>
      </c>
      <c r="L12" s="53">
        <f>+(L11+I12)-K12</f>
        <v>1374709.36</v>
      </c>
    </row>
    <row r="13" spans="1:19" x14ac:dyDescent="0.25">
      <c r="A13" s="20">
        <v>45382</v>
      </c>
      <c r="B13" s="19">
        <v>587</v>
      </c>
      <c r="C13" s="11">
        <v>611473.04</v>
      </c>
      <c r="D13" s="54">
        <v>45382</v>
      </c>
      <c r="E13" s="12">
        <v>587</v>
      </c>
      <c r="F13" s="13">
        <v>611473.04</v>
      </c>
      <c r="G13" s="13"/>
      <c r="H13" s="52">
        <f t="shared" ref="H13:H22" si="0">+G13/F13</f>
        <v>0</v>
      </c>
      <c r="I13" s="15">
        <f t="shared" ref="I13:I22" si="1">+F13-G13</f>
        <v>611473.04</v>
      </c>
      <c r="J13" s="137">
        <v>45240000006</v>
      </c>
      <c r="K13" s="15">
        <v>294466.13</v>
      </c>
      <c r="L13" s="53">
        <f>+(L12+I13)-K13</f>
        <v>1691716.27</v>
      </c>
    </row>
    <row r="14" spans="1:19" x14ac:dyDescent="0.25">
      <c r="A14" s="20">
        <v>45412</v>
      </c>
      <c r="B14" s="19">
        <v>593</v>
      </c>
      <c r="C14" s="11">
        <v>381152.76</v>
      </c>
      <c r="D14" s="54">
        <v>45412</v>
      </c>
      <c r="E14" s="12">
        <v>593</v>
      </c>
      <c r="F14" s="13">
        <v>381152.76</v>
      </c>
      <c r="G14" s="13"/>
      <c r="H14" s="52">
        <f t="shared" si="0"/>
        <v>0</v>
      </c>
      <c r="I14" s="15">
        <f t="shared" si="1"/>
        <v>381152.76</v>
      </c>
      <c r="J14" s="137">
        <v>452400000006</v>
      </c>
      <c r="K14" s="67">
        <v>187612.42</v>
      </c>
      <c r="L14" s="53">
        <f t="shared" ref="L14:L22" si="2">+(L13+I14)-K14</f>
        <v>1885256.61</v>
      </c>
    </row>
    <row r="15" spans="1:19" x14ac:dyDescent="0.25">
      <c r="A15" s="20">
        <v>45443</v>
      </c>
      <c r="B15" s="19">
        <v>1249</v>
      </c>
      <c r="C15" s="11">
        <v>842186.91</v>
      </c>
      <c r="D15" s="20">
        <v>45443</v>
      </c>
      <c r="E15" s="12">
        <v>1249</v>
      </c>
      <c r="F15" s="13">
        <v>842186.91</v>
      </c>
      <c r="G15" s="13"/>
      <c r="H15" s="52">
        <f t="shared" si="0"/>
        <v>0</v>
      </c>
      <c r="I15" s="15">
        <f t="shared" si="1"/>
        <v>842186.91</v>
      </c>
      <c r="J15" s="137">
        <v>452400000005</v>
      </c>
      <c r="K15" s="15">
        <v>152825.34</v>
      </c>
      <c r="L15" s="53">
        <f t="shared" si="2"/>
        <v>2574618.1800000002</v>
      </c>
    </row>
    <row r="16" spans="1:19" x14ac:dyDescent="0.25">
      <c r="A16" s="20">
        <v>45473</v>
      </c>
      <c r="B16" s="19">
        <v>680</v>
      </c>
      <c r="C16" s="11">
        <v>331544.12</v>
      </c>
      <c r="D16" s="54">
        <v>45473</v>
      </c>
      <c r="E16" s="12">
        <v>680</v>
      </c>
      <c r="F16" s="13">
        <v>331543.32</v>
      </c>
      <c r="G16" s="13"/>
      <c r="H16" s="52">
        <f t="shared" si="0"/>
        <v>0</v>
      </c>
      <c r="I16" s="15">
        <f t="shared" si="1"/>
        <v>331543.32</v>
      </c>
      <c r="J16" s="149">
        <v>4524000000005</v>
      </c>
      <c r="K16" s="15">
        <v>537794.38</v>
      </c>
      <c r="L16" s="53">
        <f t="shared" si="2"/>
        <v>2368367.12</v>
      </c>
    </row>
    <row r="17" spans="1:15" x14ac:dyDescent="0.25">
      <c r="A17" s="68">
        <v>45504</v>
      </c>
      <c r="B17" s="51">
        <v>2559</v>
      </c>
      <c r="C17" s="11">
        <v>1794249.71</v>
      </c>
      <c r="D17" s="54">
        <v>45504</v>
      </c>
      <c r="E17" s="69"/>
      <c r="F17" s="13"/>
      <c r="G17" s="13"/>
      <c r="H17" s="52" t="e">
        <f t="shared" si="0"/>
        <v>#DIV/0!</v>
      </c>
      <c r="I17" s="15">
        <f t="shared" si="1"/>
        <v>0</v>
      </c>
      <c r="J17" s="149">
        <v>4524000000005</v>
      </c>
      <c r="K17" s="15">
        <v>188039.61</v>
      </c>
      <c r="L17" s="53">
        <f t="shared" si="2"/>
        <v>2180327.5100000002</v>
      </c>
    </row>
    <row r="18" spans="1:15" x14ac:dyDescent="0.25">
      <c r="A18" s="9">
        <v>45535</v>
      </c>
      <c r="B18" s="51"/>
      <c r="C18" s="55"/>
      <c r="D18" s="54">
        <v>45535</v>
      </c>
      <c r="E18" s="51"/>
      <c r="F18" s="55"/>
      <c r="G18" s="56"/>
      <c r="H18" s="52" t="e">
        <f t="shared" si="0"/>
        <v>#DIV/0!</v>
      </c>
      <c r="I18" s="15">
        <f t="shared" si="1"/>
        <v>0</v>
      </c>
      <c r="J18" s="149">
        <v>4524000000006</v>
      </c>
      <c r="K18" s="15">
        <v>303710.28000000003</v>
      </c>
      <c r="L18" s="53">
        <f t="shared" si="2"/>
        <v>1876617.2300000002</v>
      </c>
      <c r="O18" s="23"/>
    </row>
    <row r="19" spans="1:15" x14ac:dyDescent="0.25">
      <c r="A19" s="9">
        <v>45565</v>
      </c>
      <c r="B19" s="51"/>
      <c r="C19" s="55"/>
      <c r="D19" s="54">
        <v>45565</v>
      </c>
      <c r="E19" s="51"/>
      <c r="F19" s="55"/>
      <c r="G19" s="56"/>
      <c r="H19" s="52" t="e">
        <f t="shared" si="0"/>
        <v>#DIV/0!</v>
      </c>
      <c r="I19" s="15">
        <f t="shared" si="1"/>
        <v>0</v>
      </c>
      <c r="J19" s="149">
        <v>4524000000006</v>
      </c>
      <c r="K19" s="15">
        <v>203271.05</v>
      </c>
      <c r="L19" s="53">
        <f t="shared" si="2"/>
        <v>1673346.1800000002</v>
      </c>
      <c r="O19" s="23"/>
    </row>
    <row r="20" spans="1:15" x14ac:dyDescent="0.25">
      <c r="A20" s="9">
        <v>45596</v>
      </c>
      <c r="B20" s="51"/>
      <c r="C20" s="55"/>
      <c r="D20" s="47">
        <v>45596</v>
      </c>
      <c r="E20" s="51"/>
      <c r="F20" s="55"/>
      <c r="G20" s="56"/>
      <c r="H20" s="52" t="e">
        <f t="shared" si="0"/>
        <v>#DIV/0!</v>
      </c>
      <c r="I20" s="15">
        <f t="shared" si="1"/>
        <v>0</v>
      </c>
      <c r="J20" s="149">
        <v>4524000000003</v>
      </c>
      <c r="K20" s="70">
        <v>260178.06</v>
      </c>
      <c r="L20" s="53">
        <f t="shared" si="2"/>
        <v>1413168.12</v>
      </c>
      <c r="O20" s="23"/>
    </row>
    <row r="21" spans="1:15" x14ac:dyDescent="0.25">
      <c r="A21" s="9">
        <v>45626</v>
      </c>
      <c r="B21" s="51"/>
      <c r="C21" s="55"/>
      <c r="D21" s="47">
        <v>45626</v>
      </c>
      <c r="E21" s="51"/>
      <c r="F21" s="55"/>
      <c r="G21" s="56"/>
      <c r="H21" s="52" t="e">
        <f t="shared" si="0"/>
        <v>#DIV/0!</v>
      </c>
      <c r="I21" s="15">
        <f t="shared" si="1"/>
        <v>0</v>
      </c>
      <c r="J21" s="149">
        <v>4524000000006</v>
      </c>
      <c r="K21" s="71">
        <v>378268.33</v>
      </c>
      <c r="L21" s="53">
        <f t="shared" si="2"/>
        <v>1034899.79</v>
      </c>
      <c r="O21" s="23"/>
    </row>
    <row r="22" spans="1:15" x14ac:dyDescent="0.25">
      <c r="A22" s="9">
        <v>45657</v>
      </c>
      <c r="B22" s="51"/>
      <c r="C22" s="55"/>
      <c r="D22" s="54">
        <v>45657</v>
      </c>
      <c r="E22" s="51"/>
      <c r="F22" s="55"/>
      <c r="G22" s="56"/>
      <c r="H22" s="52" t="e">
        <f t="shared" si="0"/>
        <v>#DIV/0!</v>
      </c>
      <c r="I22" s="15">
        <f t="shared" si="1"/>
        <v>0</v>
      </c>
      <c r="J22" s="149">
        <v>4524000000007</v>
      </c>
      <c r="K22" s="15">
        <v>418811.41</v>
      </c>
      <c r="L22" s="53">
        <f t="shared" si="2"/>
        <v>616088.38000000012</v>
      </c>
      <c r="O22" s="23"/>
    </row>
    <row r="23" spans="1:15" ht="15.75" thickBot="1" x14ac:dyDescent="0.3">
      <c r="A23" s="26" t="s">
        <v>20</v>
      </c>
      <c r="B23" s="27"/>
      <c r="C23" s="28">
        <f>SUM(C11:C22)</f>
        <v>5040711.0600000005</v>
      </c>
      <c r="D23" s="28"/>
      <c r="E23" s="29"/>
      <c r="F23" s="28">
        <f>SUM(F11:F22)</f>
        <v>3246460.55</v>
      </c>
      <c r="G23" s="28">
        <f>SUM(G11:G22)</f>
        <v>0</v>
      </c>
      <c r="H23" s="28"/>
      <c r="I23" s="28">
        <f>SUM(I11:I22)</f>
        <v>3246460.55</v>
      </c>
      <c r="J23" s="72"/>
      <c r="K23" s="28">
        <f>SUM(K11:K22)</f>
        <v>3636270.2100000004</v>
      </c>
      <c r="L23" s="30"/>
    </row>
    <row r="24" spans="1:15" x14ac:dyDescent="0.25">
      <c r="A24" s="31"/>
      <c r="D24" s="32"/>
      <c r="E24" s="32"/>
      <c r="F24" s="32"/>
      <c r="G24" s="32"/>
      <c r="H24" s="32"/>
      <c r="I24" s="32"/>
      <c r="J24" s="32"/>
      <c r="K24" s="32"/>
      <c r="L24" s="32"/>
    </row>
    <row r="25" spans="1:15" x14ac:dyDescent="0.25">
      <c r="A25" s="31"/>
      <c r="C25" s="181" t="s">
        <v>38</v>
      </c>
      <c r="D25" s="181"/>
      <c r="E25" s="181"/>
      <c r="F25" s="181"/>
      <c r="G25" s="181"/>
      <c r="H25" s="181"/>
      <c r="I25" s="181"/>
      <c r="J25" s="32"/>
      <c r="K25" s="32"/>
      <c r="L25" s="32"/>
    </row>
    <row r="26" spans="1:15" x14ac:dyDescent="0.25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</row>
    <row r="27" spans="1:15" x14ac:dyDescent="0.25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</row>
    <row r="28" spans="1:15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</row>
    <row r="29" spans="1:15" x14ac:dyDescent="0.25">
      <c r="A29" s="183"/>
      <c r="B29" s="183"/>
      <c r="C29" s="183"/>
      <c r="D29" s="183"/>
      <c r="E29" s="183"/>
      <c r="F29" s="183"/>
      <c r="G29" s="183"/>
      <c r="H29" s="183"/>
      <c r="I29" s="183"/>
      <c r="J29" s="183"/>
      <c r="K29" s="74"/>
      <c r="L29" s="74"/>
    </row>
    <row r="30" spans="1:15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</row>
    <row r="31" spans="1:15" x14ac:dyDescent="0.25">
      <c r="A31" s="157"/>
      <c r="B31" s="157"/>
      <c r="C31" s="62"/>
      <c r="D31" s="42"/>
      <c r="E31" s="42"/>
      <c r="F31" s="42"/>
      <c r="G31" s="42"/>
      <c r="H31" s="157"/>
      <c r="I31" s="157"/>
      <c r="J31" s="157"/>
      <c r="K31" s="62"/>
      <c r="L31" s="62"/>
    </row>
    <row r="32" spans="1:15" x14ac:dyDescent="0.25">
      <c r="A32" s="157"/>
      <c r="B32" s="157"/>
      <c r="C32" s="62"/>
      <c r="D32" s="42"/>
      <c r="E32" s="42"/>
      <c r="F32" s="42"/>
      <c r="G32" s="42"/>
      <c r="H32" s="157"/>
      <c r="I32" s="157"/>
      <c r="J32" s="157"/>
      <c r="K32" s="62"/>
      <c r="L32" s="62"/>
    </row>
    <row r="33" spans="1:12" x14ac:dyDescent="0.2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</row>
    <row r="34" spans="1:12" x14ac:dyDescent="0.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</row>
    <row r="35" spans="1:12" x14ac:dyDescent="0.25">
      <c r="A35" s="157"/>
      <c r="B35" s="157"/>
      <c r="C35" s="62"/>
      <c r="D35" s="42"/>
      <c r="E35" s="42"/>
      <c r="F35" s="42"/>
      <c r="G35" s="42"/>
      <c r="H35" s="157"/>
      <c r="I35" s="157"/>
      <c r="J35" s="157"/>
      <c r="K35" s="62"/>
      <c r="L35" s="62"/>
    </row>
    <row r="36" spans="1:12" x14ac:dyDescent="0.25">
      <c r="A36" s="160"/>
      <c r="B36" s="160"/>
      <c r="C36" s="65"/>
      <c r="D36" s="42"/>
      <c r="E36" s="42"/>
      <c r="F36" s="42"/>
      <c r="G36" s="42"/>
      <c r="H36" s="160"/>
      <c r="I36" s="160"/>
      <c r="J36" s="160"/>
      <c r="K36" s="65"/>
      <c r="L36" s="65"/>
    </row>
    <row r="37" spans="1:12" x14ac:dyDescent="0.25">
      <c r="A37" s="44"/>
      <c r="B37" s="44"/>
      <c r="C37" s="44"/>
      <c r="D37" s="42"/>
      <c r="E37" s="42"/>
      <c r="F37" s="42"/>
      <c r="G37" s="42"/>
      <c r="H37" s="42"/>
      <c r="I37" s="42"/>
      <c r="J37" s="42"/>
      <c r="K37" s="42"/>
      <c r="L37" s="42"/>
    </row>
    <row r="38" spans="1:12" x14ac:dyDescent="0.25">
      <c r="A38" s="157"/>
      <c r="B38" s="157"/>
      <c r="C38" s="157"/>
      <c r="D38" s="157"/>
      <c r="E38" s="157"/>
      <c r="F38" s="157"/>
      <c r="G38" s="157"/>
      <c r="H38" s="157"/>
      <c r="I38" s="157"/>
      <c r="J38" s="157"/>
      <c r="K38" s="62"/>
      <c r="L38" s="62"/>
    </row>
    <row r="39" spans="1:12" x14ac:dyDescent="0.25">
      <c r="A39" s="42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4"/>
      <c r="B40" s="44"/>
      <c r="C40" s="44"/>
      <c r="D40" s="157"/>
      <c r="E40" s="157"/>
      <c r="F40" s="157"/>
      <c r="G40" s="44"/>
      <c r="H40" s="44"/>
      <c r="I40" s="44"/>
      <c r="J40" s="44"/>
      <c r="K40" s="62"/>
      <c r="L40" s="62"/>
    </row>
    <row r="41" spans="1:12" x14ac:dyDescent="0.25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62"/>
      <c r="L41" s="62"/>
    </row>
    <row r="42" spans="1:12" x14ac:dyDescent="0.25">
      <c r="A42" s="42"/>
      <c r="B42" s="45"/>
      <c r="C42" s="45"/>
      <c r="D42" s="45"/>
      <c r="E42" s="45"/>
      <c r="F42" s="45"/>
      <c r="G42" s="45"/>
      <c r="H42" s="46"/>
      <c r="I42" s="46"/>
      <c r="J42" s="46"/>
      <c r="K42" s="46"/>
      <c r="L42" s="33"/>
    </row>
    <row r="43" spans="1:12" x14ac:dyDescent="0.25">
      <c r="A43" s="44"/>
      <c r="B43" s="44"/>
      <c r="C43" s="44"/>
      <c r="D43" s="161"/>
      <c r="E43" s="161"/>
      <c r="F43" s="161"/>
      <c r="G43" s="44"/>
      <c r="H43" s="46"/>
      <c r="I43" s="46"/>
      <c r="J43" s="46"/>
      <c r="K43" s="46"/>
      <c r="L43" s="33"/>
    </row>
    <row r="44" spans="1:12" x14ac:dyDescent="0.25">
      <c r="A44" s="62"/>
      <c r="B44" s="62"/>
      <c r="C44" s="62"/>
      <c r="D44" s="62"/>
      <c r="E44" s="62"/>
      <c r="F44" s="62"/>
      <c r="G44" s="62"/>
      <c r="H44" s="46"/>
      <c r="I44" s="46"/>
      <c r="J44" s="46"/>
      <c r="K44" s="46"/>
      <c r="L44" s="33"/>
    </row>
    <row r="45" spans="1:12" x14ac:dyDescent="0.25">
      <c r="A45" s="42"/>
      <c r="B45" s="42"/>
      <c r="C45" s="42"/>
      <c r="D45" s="42"/>
      <c r="E45" s="42"/>
      <c r="F45" s="42"/>
      <c r="G45" s="42"/>
      <c r="H45" s="46"/>
      <c r="I45" s="46"/>
      <c r="J45" s="46"/>
      <c r="K45" s="46"/>
      <c r="L45" s="33"/>
    </row>
    <row r="46" spans="1:12" x14ac:dyDescent="0.25">
      <c r="A46" s="42"/>
      <c r="B46" s="42"/>
      <c r="C46" s="42"/>
      <c r="D46" s="42"/>
      <c r="E46" s="42"/>
      <c r="F46" s="42"/>
      <c r="G46" s="42"/>
      <c r="H46" s="46"/>
      <c r="I46" s="46"/>
      <c r="J46" s="46"/>
      <c r="K46" s="46"/>
      <c r="L46" s="33"/>
    </row>
    <row r="47" spans="1:12" x14ac:dyDescent="0.25">
      <c r="A47" s="42"/>
      <c r="B47" s="42"/>
      <c r="C47" s="42"/>
      <c r="D47" s="42"/>
      <c r="E47" s="42"/>
      <c r="F47" s="42"/>
      <c r="G47" s="42"/>
      <c r="H47" s="46"/>
      <c r="I47" s="46"/>
      <c r="J47" s="46"/>
      <c r="K47" s="46"/>
      <c r="L47" s="33"/>
    </row>
    <row r="48" spans="1:12" x14ac:dyDescent="0.25">
      <c r="A48" s="42"/>
      <c r="B48" s="42"/>
      <c r="C48" s="42"/>
      <c r="D48" s="42"/>
      <c r="E48" s="42"/>
      <c r="F48" s="42"/>
      <c r="G48" s="42"/>
      <c r="H48" s="46"/>
      <c r="I48" s="46"/>
      <c r="J48" s="46"/>
      <c r="K48" s="46"/>
      <c r="L48" s="33"/>
    </row>
    <row r="49" spans="8:12" x14ac:dyDescent="0.25">
      <c r="H49" s="32"/>
      <c r="I49" s="32"/>
      <c r="J49" s="32"/>
      <c r="K49" s="32"/>
      <c r="L49" s="33"/>
    </row>
    <row r="50" spans="8:12" x14ac:dyDescent="0.25">
      <c r="H50" s="32"/>
      <c r="I50" s="32"/>
      <c r="J50" s="32"/>
      <c r="K50" s="32"/>
      <c r="L50" s="32"/>
    </row>
    <row r="51" spans="8:12" ht="15" customHeight="1" x14ac:dyDescent="0.25">
      <c r="H51" s="34"/>
      <c r="I51" s="34"/>
      <c r="J51" s="34"/>
      <c r="K51" s="34"/>
      <c r="L51" s="34"/>
    </row>
    <row r="52" spans="8:12" x14ac:dyDescent="0.25">
      <c r="H52" s="34"/>
      <c r="I52" s="34"/>
      <c r="J52" s="34"/>
      <c r="K52" s="34"/>
      <c r="L52" s="34"/>
    </row>
    <row r="53" spans="8:12" x14ac:dyDescent="0.25">
      <c r="H53" s="34"/>
      <c r="I53" s="34"/>
      <c r="J53" s="34"/>
      <c r="K53" s="34"/>
      <c r="L53" s="34"/>
    </row>
    <row r="54" spans="8:12" x14ac:dyDescent="0.25">
      <c r="H54" s="35"/>
      <c r="I54" s="35"/>
      <c r="J54" s="35"/>
      <c r="K54" s="35"/>
      <c r="L54" s="35"/>
    </row>
    <row r="55" spans="8:12" x14ac:dyDescent="0.25">
      <c r="H55" s="35"/>
      <c r="I55" s="35"/>
      <c r="J55" s="35"/>
      <c r="K55" s="35"/>
      <c r="L55" s="35"/>
    </row>
    <row r="56" spans="8:12" x14ac:dyDescent="0.25">
      <c r="H56" s="158"/>
      <c r="I56" s="158"/>
      <c r="J56" s="158"/>
      <c r="K56" s="63"/>
      <c r="L56" s="63"/>
    </row>
    <row r="57" spans="8:12" x14ac:dyDescent="0.25">
      <c r="H57" s="158"/>
      <c r="I57" s="158"/>
      <c r="J57" s="158"/>
      <c r="K57" s="63"/>
      <c r="L57" s="63"/>
    </row>
    <row r="60" spans="8:12" x14ac:dyDescent="0.25">
      <c r="H60" s="157"/>
      <c r="I60" s="157"/>
      <c r="J60" s="157"/>
      <c r="K60" s="63"/>
      <c r="L60" s="63"/>
    </row>
    <row r="61" spans="8:12" x14ac:dyDescent="0.25">
      <c r="H61" s="159"/>
      <c r="I61" s="159"/>
      <c r="J61" s="159"/>
      <c r="K61" s="64"/>
      <c r="L61" s="64"/>
    </row>
    <row r="63" spans="8:12" x14ac:dyDescent="0.25">
      <c r="H63" s="63"/>
      <c r="I63" s="63"/>
      <c r="J63" s="63"/>
      <c r="K63" s="63"/>
      <c r="L63" s="63"/>
    </row>
    <row r="64" spans="8:12" x14ac:dyDescent="0.25">
      <c r="H64" s="39"/>
      <c r="I64" s="39"/>
      <c r="J64" s="39"/>
      <c r="K64" s="39"/>
      <c r="L64" s="39"/>
    </row>
    <row r="65" spans="8:12" x14ac:dyDescent="0.25">
      <c r="H65" s="38"/>
      <c r="I65" s="38"/>
      <c r="J65" s="38"/>
      <c r="K65" s="63"/>
      <c r="L65" s="63"/>
    </row>
    <row r="66" spans="8:12" x14ac:dyDescent="0.25">
      <c r="H66" s="63"/>
      <c r="I66" s="63"/>
      <c r="J66" s="63"/>
      <c r="K66" s="63"/>
      <c r="L66" s="63"/>
    </row>
  </sheetData>
  <mergeCells count="28">
    <mergeCell ref="A4:L4"/>
    <mergeCell ref="A5:L5"/>
    <mergeCell ref="A7:L7"/>
    <mergeCell ref="A9:C9"/>
    <mergeCell ref="D9:I9"/>
    <mergeCell ref="J9:L9"/>
    <mergeCell ref="A8:D8"/>
    <mergeCell ref="J8:K8"/>
    <mergeCell ref="A32:B32"/>
    <mergeCell ref="H32:J32"/>
    <mergeCell ref="H60:J60"/>
    <mergeCell ref="H61:J61"/>
    <mergeCell ref="A35:B35"/>
    <mergeCell ref="H35:J35"/>
    <mergeCell ref="A36:B36"/>
    <mergeCell ref="H36:J36"/>
    <mergeCell ref="A38:J38"/>
    <mergeCell ref="D40:F40"/>
    <mergeCell ref="A41:J41"/>
    <mergeCell ref="D43:F43"/>
    <mergeCell ref="H56:J56"/>
    <mergeCell ref="H57:J57"/>
    <mergeCell ref="M10:Q11"/>
    <mergeCell ref="C25:I25"/>
    <mergeCell ref="A26:L27"/>
    <mergeCell ref="A29:J29"/>
    <mergeCell ref="A31:B31"/>
    <mergeCell ref="H31:J31"/>
  </mergeCells>
  <pageMargins left="0.25" right="0.25" top="0.75" bottom="0.75" header="0.3" footer="0.3"/>
  <pageSetup scale="82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/>
  <dimension ref="A1:L36"/>
  <sheetViews>
    <sheetView showGridLines="0" tabSelected="1" workbookViewId="0">
      <selection activeCell="B12" sqref="B12"/>
    </sheetView>
  </sheetViews>
  <sheetFormatPr baseColWidth="10" defaultRowHeight="15" x14ac:dyDescent="0.25"/>
  <cols>
    <col min="3" max="3" width="13" customWidth="1"/>
    <col min="4" max="4" width="19.28515625" customWidth="1"/>
    <col min="5" max="5" width="16.28515625" customWidth="1"/>
    <col min="6" max="6" width="18.7109375" customWidth="1"/>
    <col min="7" max="7" width="19.42578125" customWidth="1"/>
  </cols>
  <sheetData>
    <row r="1" spans="1:7" ht="15.75" thickBot="1" x14ac:dyDescent="0.3"/>
    <row r="2" spans="1:7" ht="15.75" thickBot="1" x14ac:dyDescent="0.3">
      <c r="A2" s="184" t="s">
        <v>26</v>
      </c>
      <c r="B2" s="185"/>
      <c r="C2" s="185"/>
      <c r="D2" s="185"/>
      <c r="E2" s="185"/>
      <c r="F2" s="185"/>
      <c r="G2" s="186"/>
    </row>
    <row r="3" spans="1:7" ht="15.75" thickBot="1" x14ac:dyDescent="0.3">
      <c r="A3" s="81" t="s">
        <v>40</v>
      </c>
      <c r="B3" s="82"/>
      <c r="C3" s="82"/>
      <c r="D3" s="82"/>
      <c r="E3" s="82"/>
      <c r="F3" s="82" t="s">
        <v>4</v>
      </c>
      <c r="G3" s="127">
        <v>173044.04</v>
      </c>
    </row>
    <row r="4" spans="1:7" ht="45" x14ac:dyDescent="0.25">
      <c r="A4" s="83" t="s">
        <v>27</v>
      </c>
      <c r="B4" s="83" t="s">
        <v>28</v>
      </c>
      <c r="C4" s="83" t="s">
        <v>29</v>
      </c>
      <c r="D4" s="7" t="s">
        <v>17</v>
      </c>
      <c r="E4" s="7" t="s">
        <v>30</v>
      </c>
      <c r="F4" s="83" t="s">
        <v>31</v>
      </c>
      <c r="G4" s="8" t="s">
        <v>19</v>
      </c>
    </row>
    <row r="5" spans="1:7" x14ac:dyDescent="0.25">
      <c r="A5" s="9">
        <v>45322</v>
      </c>
      <c r="B5" s="84">
        <v>65</v>
      </c>
      <c r="C5" s="85">
        <v>42487.199999999997</v>
      </c>
      <c r="D5" s="86" t="s">
        <v>41</v>
      </c>
      <c r="E5" s="87">
        <v>70682</v>
      </c>
      <c r="F5" s="13"/>
      <c r="G5" s="53">
        <f>+(G3+C5)-E5</f>
        <v>144849.24</v>
      </c>
    </row>
    <row r="6" spans="1:7" x14ac:dyDescent="0.25">
      <c r="A6" s="9">
        <v>45351</v>
      </c>
      <c r="B6" s="84">
        <v>97</v>
      </c>
      <c r="C6" s="85">
        <v>52302.75</v>
      </c>
      <c r="D6" s="86" t="s">
        <v>42</v>
      </c>
      <c r="E6" s="87">
        <v>57136.37</v>
      </c>
      <c r="F6" s="13"/>
      <c r="G6" s="53">
        <f>+((G5+C6)-E6)-F6</f>
        <v>140015.62</v>
      </c>
    </row>
    <row r="7" spans="1:7" x14ac:dyDescent="0.25">
      <c r="A7" s="54">
        <v>45382</v>
      </c>
      <c r="B7" s="84">
        <v>57</v>
      </c>
      <c r="C7" s="85">
        <v>81301.100000000006</v>
      </c>
      <c r="D7" s="86" t="s">
        <v>47</v>
      </c>
      <c r="E7" s="87">
        <v>43912.3</v>
      </c>
      <c r="F7" s="13"/>
      <c r="G7" s="53">
        <f t="shared" ref="G7:G16" si="0">+((G6+C7)-E7)-F7</f>
        <v>177404.41999999998</v>
      </c>
    </row>
    <row r="8" spans="1:7" x14ac:dyDescent="0.25">
      <c r="A8" s="54">
        <v>45412</v>
      </c>
      <c r="B8" s="84">
        <v>57</v>
      </c>
      <c r="C8" s="85">
        <v>110311.98</v>
      </c>
      <c r="D8" s="86" t="s">
        <v>49</v>
      </c>
      <c r="E8" s="88">
        <v>52071.55</v>
      </c>
      <c r="F8" s="89"/>
      <c r="G8" s="53">
        <f t="shared" si="0"/>
        <v>235644.84999999998</v>
      </c>
    </row>
    <row r="9" spans="1:7" x14ac:dyDescent="0.25">
      <c r="A9" s="20">
        <v>45443</v>
      </c>
      <c r="B9" s="84">
        <v>145</v>
      </c>
      <c r="C9" s="85">
        <v>101378.37</v>
      </c>
      <c r="D9" s="86" t="s">
        <v>47</v>
      </c>
      <c r="E9" s="88">
        <v>41478.199999999997</v>
      </c>
      <c r="F9" s="89"/>
      <c r="G9" s="53">
        <f t="shared" si="0"/>
        <v>295545.01999999996</v>
      </c>
    </row>
    <row r="10" spans="1:7" x14ac:dyDescent="0.25">
      <c r="A10" s="54">
        <v>45473</v>
      </c>
      <c r="B10" s="84">
        <v>88</v>
      </c>
      <c r="C10" s="90">
        <v>47837.95</v>
      </c>
      <c r="D10" s="86" t="s">
        <v>41</v>
      </c>
      <c r="E10" s="91">
        <v>81301.100000000006</v>
      </c>
      <c r="F10" s="92"/>
      <c r="G10" s="53">
        <f t="shared" si="0"/>
        <v>262081.86999999997</v>
      </c>
    </row>
    <row r="11" spans="1:7" x14ac:dyDescent="0.25">
      <c r="A11" s="54">
        <v>45504</v>
      </c>
      <c r="B11" s="93">
        <v>138</v>
      </c>
      <c r="C11" s="90">
        <v>103636.97</v>
      </c>
      <c r="D11" s="86"/>
      <c r="E11" s="88"/>
      <c r="F11" s="92"/>
      <c r="G11" s="53">
        <f t="shared" si="0"/>
        <v>365718.83999999997</v>
      </c>
    </row>
    <row r="12" spans="1:7" x14ac:dyDescent="0.25">
      <c r="A12" s="54">
        <v>45535</v>
      </c>
      <c r="B12" s="94"/>
      <c r="C12" s="95"/>
      <c r="D12" s="116"/>
      <c r="E12" s="136"/>
      <c r="F12" s="92"/>
      <c r="G12" s="53">
        <f t="shared" si="0"/>
        <v>365718.83999999997</v>
      </c>
    </row>
    <row r="13" spans="1:7" x14ac:dyDescent="0.25">
      <c r="A13" s="54">
        <v>45565</v>
      </c>
      <c r="B13" s="94"/>
      <c r="C13" s="95"/>
      <c r="D13" s="86"/>
      <c r="E13" s="96"/>
      <c r="F13" s="92"/>
      <c r="G13" s="53">
        <f t="shared" si="0"/>
        <v>365718.83999999997</v>
      </c>
    </row>
    <row r="14" spans="1:7" x14ac:dyDescent="0.25">
      <c r="A14" s="47">
        <v>45596</v>
      </c>
      <c r="B14" s="94"/>
      <c r="C14" s="95"/>
      <c r="D14" s="86"/>
      <c r="E14" s="96"/>
      <c r="F14" s="92"/>
      <c r="G14" s="53">
        <f t="shared" si="0"/>
        <v>365718.83999999997</v>
      </c>
    </row>
    <row r="15" spans="1:7" x14ac:dyDescent="0.25">
      <c r="A15" s="47">
        <v>45626</v>
      </c>
      <c r="B15" s="97"/>
      <c r="C15" s="95"/>
      <c r="D15" s="86"/>
      <c r="E15" s="96"/>
      <c r="F15" s="92"/>
      <c r="G15" s="53">
        <f t="shared" si="0"/>
        <v>365718.83999999997</v>
      </c>
    </row>
    <row r="16" spans="1:7" x14ac:dyDescent="0.25">
      <c r="A16" s="54">
        <v>45657</v>
      </c>
      <c r="B16" s="97"/>
      <c r="C16" s="95"/>
      <c r="D16" s="98"/>
      <c r="E16" s="96"/>
      <c r="F16" s="92"/>
      <c r="G16" s="53">
        <f t="shared" si="0"/>
        <v>365718.83999999997</v>
      </c>
    </row>
    <row r="17" spans="1:12" ht="15.75" thickBot="1" x14ac:dyDescent="0.3">
      <c r="A17" s="99" t="s">
        <v>20</v>
      </c>
      <c r="B17" s="100"/>
      <c r="C17" s="101">
        <f>SUM(C5:C14)</f>
        <v>539256.31999999995</v>
      </c>
      <c r="D17" s="101"/>
      <c r="E17" s="101">
        <f>SUM(E5:E12)</f>
        <v>346581.52</v>
      </c>
      <c r="F17" s="101">
        <f>SUM(F5:F12)</f>
        <v>0</v>
      </c>
      <c r="G17" s="53"/>
    </row>
    <row r="20" spans="1:12" x14ac:dyDescent="0.25">
      <c r="A20" s="187"/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</row>
    <row r="21" spans="1:12" x14ac:dyDescent="0.25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</row>
    <row r="22" spans="1:12" x14ac:dyDescent="0.2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34"/>
      <c r="L22" s="34"/>
    </row>
    <row r="23" spans="1:12" x14ac:dyDescent="0.25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35"/>
      <c r="L23" s="35"/>
    </row>
    <row r="24" spans="1:12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35"/>
      <c r="L24" s="35"/>
    </row>
    <row r="25" spans="1:12" x14ac:dyDescent="0.25">
      <c r="A25" s="157"/>
      <c r="B25" s="157"/>
      <c r="C25" s="75"/>
      <c r="D25" s="42"/>
      <c r="E25" s="42"/>
      <c r="F25" s="42"/>
      <c r="G25" s="42"/>
      <c r="H25" s="157"/>
      <c r="I25" s="157"/>
      <c r="J25" s="157"/>
      <c r="K25" s="76"/>
      <c r="L25" s="76"/>
    </row>
    <row r="26" spans="1:12" x14ac:dyDescent="0.25">
      <c r="A26" s="157"/>
      <c r="B26" s="157"/>
      <c r="C26" s="75"/>
      <c r="D26" s="42"/>
      <c r="E26" s="42"/>
      <c r="F26" s="42"/>
      <c r="G26" s="42"/>
      <c r="H26" s="157"/>
      <c r="I26" s="157"/>
      <c r="J26" s="157"/>
      <c r="K26" s="76"/>
      <c r="L26" s="76"/>
    </row>
    <row r="27" spans="1:12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</row>
    <row r="28" spans="1:12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2" x14ac:dyDescent="0.25">
      <c r="A29" s="157"/>
      <c r="B29" s="157"/>
      <c r="C29" s="75"/>
      <c r="D29" s="42"/>
      <c r="E29" s="42"/>
      <c r="F29" s="42"/>
      <c r="G29" s="42"/>
      <c r="H29" s="157"/>
      <c r="I29" s="157"/>
      <c r="J29" s="157"/>
      <c r="K29" s="76"/>
      <c r="L29" s="76"/>
    </row>
    <row r="30" spans="1:12" x14ac:dyDescent="0.25">
      <c r="A30" s="160"/>
      <c r="B30" s="160"/>
      <c r="C30" s="78"/>
      <c r="D30" s="42"/>
      <c r="E30" s="42"/>
      <c r="F30" s="42"/>
      <c r="G30" s="42"/>
      <c r="H30" s="160"/>
      <c r="I30" s="160"/>
      <c r="J30" s="160"/>
      <c r="K30" s="77"/>
      <c r="L30" s="77"/>
    </row>
    <row r="31" spans="1:12" x14ac:dyDescent="0.25">
      <c r="A31" s="44"/>
      <c r="B31" s="44"/>
      <c r="C31" s="44"/>
      <c r="D31" s="42"/>
      <c r="E31" s="42"/>
      <c r="F31" s="42"/>
      <c r="G31" s="42"/>
      <c r="H31" s="42"/>
      <c r="I31" s="42"/>
      <c r="J31" s="42"/>
    </row>
    <row r="32" spans="1:12" x14ac:dyDescent="0.25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76"/>
      <c r="L32" s="76"/>
    </row>
    <row r="33" spans="1:12" x14ac:dyDescent="0.25">
      <c r="A33" s="42"/>
      <c r="B33" s="45"/>
      <c r="C33" s="45"/>
      <c r="D33" s="45"/>
      <c r="E33" s="45"/>
      <c r="F33" s="45"/>
      <c r="G33" s="45"/>
      <c r="H33" s="45"/>
      <c r="I33" s="45"/>
      <c r="J33" s="45"/>
      <c r="K33" s="39"/>
      <c r="L33" s="39"/>
    </row>
    <row r="34" spans="1:12" x14ac:dyDescent="0.25">
      <c r="A34" s="44"/>
      <c r="B34" s="44"/>
      <c r="C34" s="44"/>
      <c r="D34" s="157"/>
      <c r="E34" s="157"/>
      <c r="F34" s="157"/>
      <c r="G34" s="44"/>
      <c r="H34" s="44"/>
      <c r="I34" s="44"/>
      <c r="J34" s="44"/>
      <c r="K34" s="76"/>
      <c r="L34" s="76"/>
    </row>
    <row r="35" spans="1:12" x14ac:dyDescent="0.25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76"/>
      <c r="L35" s="76"/>
    </row>
    <row r="36" spans="1:12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</row>
  </sheetData>
  <mergeCells count="14">
    <mergeCell ref="A26:B26"/>
    <mergeCell ref="H26:J26"/>
    <mergeCell ref="A2:G2"/>
    <mergeCell ref="A20:L21"/>
    <mergeCell ref="A23:J23"/>
    <mergeCell ref="A25:B25"/>
    <mergeCell ref="H25:J25"/>
    <mergeCell ref="A35:J35"/>
    <mergeCell ref="A29:B29"/>
    <mergeCell ref="H29:J29"/>
    <mergeCell ref="A30:B30"/>
    <mergeCell ref="H30:J30"/>
    <mergeCell ref="A32:J32"/>
    <mergeCell ref="D34:F34"/>
  </mergeCells>
  <pageMargins left="0.7" right="0.7" top="0.75" bottom="0.75" header="0.3" footer="0.3"/>
  <pageSetup orientation="landscape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L36"/>
  <sheetViews>
    <sheetView showGridLines="0" workbookViewId="0">
      <selection activeCell="E11" sqref="E11"/>
    </sheetView>
  </sheetViews>
  <sheetFormatPr baseColWidth="10" defaultRowHeight="15" x14ac:dyDescent="0.25"/>
  <cols>
    <col min="3" max="3" width="13" customWidth="1"/>
    <col min="4" max="4" width="19.28515625" customWidth="1"/>
    <col min="5" max="5" width="16.28515625" customWidth="1"/>
    <col min="6" max="6" width="18.7109375" customWidth="1"/>
    <col min="7" max="7" width="19.42578125" customWidth="1"/>
  </cols>
  <sheetData>
    <row r="1" spans="1:7" ht="15.75" thickBot="1" x14ac:dyDescent="0.3"/>
    <row r="2" spans="1:7" ht="15.75" thickBot="1" x14ac:dyDescent="0.3">
      <c r="A2" s="184" t="s">
        <v>32</v>
      </c>
      <c r="B2" s="185"/>
      <c r="C2" s="185"/>
      <c r="D2" s="185"/>
      <c r="E2" s="185"/>
      <c r="F2" s="185"/>
      <c r="G2" s="186"/>
    </row>
    <row r="3" spans="1:7" ht="15.75" thickBot="1" x14ac:dyDescent="0.3">
      <c r="A3" s="81" t="s">
        <v>40</v>
      </c>
      <c r="B3" s="82"/>
      <c r="C3" s="82"/>
      <c r="D3" s="82"/>
      <c r="E3" s="82"/>
      <c r="F3" s="82" t="s">
        <v>4</v>
      </c>
      <c r="G3" s="128">
        <v>4890</v>
      </c>
    </row>
    <row r="4" spans="1:7" ht="45" x14ac:dyDescent="0.25">
      <c r="A4" s="83" t="s">
        <v>27</v>
      </c>
      <c r="B4" s="83" t="s">
        <v>28</v>
      </c>
      <c r="C4" s="83" t="s">
        <v>29</v>
      </c>
      <c r="D4" s="7" t="s">
        <v>17</v>
      </c>
      <c r="E4" s="7" t="s">
        <v>30</v>
      </c>
      <c r="F4" s="83" t="s">
        <v>31</v>
      </c>
      <c r="G4" s="8" t="s">
        <v>19</v>
      </c>
    </row>
    <row r="5" spans="1:7" x14ac:dyDescent="0.25">
      <c r="A5" s="9">
        <v>45322</v>
      </c>
      <c r="B5" s="84">
        <v>6</v>
      </c>
      <c r="C5" s="85">
        <v>9865.75</v>
      </c>
      <c r="D5" s="116">
        <v>4524000013794</v>
      </c>
      <c r="E5" s="132">
        <v>4890</v>
      </c>
      <c r="F5" s="13"/>
      <c r="G5" s="53">
        <f>+G3+C5-E5</f>
        <v>9865.75</v>
      </c>
    </row>
    <row r="6" spans="1:7" x14ac:dyDescent="0.25">
      <c r="A6" s="9">
        <v>45351</v>
      </c>
      <c r="B6" s="103"/>
      <c r="C6" s="104"/>
      <c r="D6" s="86" t="s">
        <v>44</v>
      </c>
      <c r="E6" s="88">
        <v>9865.75</v>
      </c>
      <c r="F6" s="13"/>
      <c r="G6" s="53">
        <f>+G5+C6-E6</f>
        <v>0</v>
      </c>
    </row>
    <row r="7" spans="1:7" x14ac:dyDescent="0.25">
      <c r="A7" s="54">
        <v>45382</v>
      </c>
      <c r="B7" s="103">
        <v>6</v>
      </c>
      <c r="C7" s="104">
        <v>2406</v>
      </c>
      <c r="D7" s="86" t="s">
        <v>48</v>
      </c>
      <c r="E7" s="88">
        <v>2406</v>
      </c>
      <c r="F7" s="13"/>
      <c r="G7" s="53">
        <f t="shared" ref="G7:G9" si="0">+G6+C7-E7</f>
        <v>0</v>
      </c>
    </row>
    <row r="8" spans="1:7" x14ac:dyDescent="0.25">
      <c r="A8" s="54">
        <v>45412</v>
      </c>
      <c r="B8" s="103"/>
      <c r="C8" s="104"/>
      <c r="D8" s="86"/>
      <c r="E8" s="88"/>
      <c r="F8" s="13"/>
      <c r="G8" s="53">
        <f t="shared" si="0"/>
        <v>0</v>
      </c>
    </row>
    <row r="9" spans="1:7" x14ac:dyDescent="0.25">
      <c r="A9" s="20">
        <v>45443</v>
      </c>
      <c r="B9" s="103"/>
      <c r="C9" s="105"/>
      <c r="D9" s="86"/>
      <c r="E9" s="88"/>
      <c r="F9" s="106"/>
      <c r="G9" s="53">
        <f t="shared" si="0"/>
        <v>0</v>
      </c>
    </row>
    <row r="10" spans="1:7" x14ac:dyDescent="0.25">
      <c r="A10" s="54">
        <v>45473</v>
      </c>
      <c r="B10" s="103">
        <v>16</v>
      </c>
      <c r="C10" s="105">
        <v>8866.2999999999993</v>
      </c>
      <c r="D10" s="86" t="s">
        <v>50</v>
      </c>
      <c r="E10" s="88">
        <v>8866.2999999999993</v>
      </c>
      <c r="F10" s="13"/>
      <c r="G10" s="53">
        <f t="shared" ref="G10:G13" si="1">+((G9+C10)-E10)-F10</f>
        <v>0</v>
      </c>
    </row>
    <row r="11" spans="1:7" x14ac:dyDescent="0.25">
      <c r="A11" s="54">
        <v>45504</v>
      </c>
      <c r="B11" s="107"/>
      <c r="C11" s="108"/>
      <c r="D11" s="116"/>
      <c r="E11" s="136"/>
      <c r="F11" s="13"/>
      <c r="G11" s="53">
        <f t="shared" si="1"/>
        <v>0</v>
      </c>
    </row>
    <row r="12" spans="1:7" x14ac:dyDescent="0.25">
      <c r="A12" s="54">
        <v>45535</v>
      </c>
      <c r="B12" s="107"/>
      <c r="C12" s="108"/>
      <c r="D12" s="116"/>
      <c r="E12" s="109"/>
      <c r="F12" s="13"/>
      <c r="G12" s="53">
        <f t="shared" si="1"/>
        <v>0</v>
      </c>
    </row>
    <row r="13" spans="1:7" x14ac:dyDescent="0.25">
      <c r="A13" s="54">
        <v>45565</v>
      </c>
      <c r="B13" s="107"/>
      <c r="C13" s="108"/>
      <c r="D13" s="110"/>
      <c r="E13" s="111"/>
      <c r="F13" s="13"/>
      <c r="G13" s="53">
        <f t="shared" si="1"/>
        <v>0</v>
      </c>
    </row>
    <row r="14" spans="1:7" x14ac:dyDescent="0.25">
      <c r="A14" s="47">
        <v>45596</v>
      </c>
      <c r="B14" s="107"/>
      <c r="C14" s="108"/>
      <c r="D14" s="110"/>
      <c r="E14" s="111"/>
      <c r="F14" s="13"/>
      <c r="G14" s="53">
        <f t="shared" ref="G14:G16" si="2">+((G13+C14)-E14)-F14</f>
        <v>0</v>
      </c>
    </row>
    <row r="15" spans="1:7" x14ac:dyDescent="0.25">
      <c r="A15" s="47">
        <v>45626</v>
      </c>
      <c r="B15" s="107"/>
      <c r="C15" s="108"/>
      <c r="D15" s="112"/>
      <c r="E15" s="113"/>
      <c r="F15" s="13"/>
      <c r="G15" s="53">
        <f t="shared" si="2"/>
        <v>0</v>
      </c>
    </row>
    <row r="16" spans="1:7" x14ac:dyDescent="0.25">
      <c r="A16" s="54">
        <v>45657</v>
      </c>
      <c r="B16" s="107"/>
      <c r="C16" s="108"/>
      <c r="D16" s="98"/>
      <c r="E16" s="114"/>
      <c r="F16" s="13"/>
      <c r="G16" s="53">
        <f t="shared" si="2"/>
        <v>0</v>
      </c>
    </row>
    <row r="17" spans="1:12" ht="15.75" thickBot="1" x14ac:dyDescent="0.3">
      <c r="A17" s="99" t="s">
        <v>20</v>
      </c>
      <c r="B17" s="100"/>
      <c r="C17" s="101">
        <f>SUM(C5:C11)</f>
        <v>21138.05</v>
      </c>
      <c r="D17" s="101"/>
      <c r="E17" s="101">
        <f>SUM(E5:E13)</f>
        <v>26028.05</v>
      </c>
      <c r="F17" s="101">
        <f>SUM(F5:F10)</f>
        <v>0</v>
      </c>
      <c r="G17" s="102">
        <f>G3+C17-E17-F17</f>
        <v>0</v>
      </c>
    </row>
    <row r="20" spans="1:12" x14ac:dyDescent="0.25">
      <c r="A20" s="187"/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</row>
    <row r="21" spans="1:12" x14ac:dyDescent="0.25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</row>
    <row r="22" spans="1:12" x14ac:dyDescent="0.2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34"/>
      <c r="L22" s="34"/>
    </row>
    <row r="23" spans="1:12" x14ac:dyDescent="0.25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35"/>
      <c r="L23" s="35"/>
    </row>
    <row r="24" spans="1:12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35"/>
      <c r="L24" s="35"/>
    </row>
    <row r="25" spans="1:12" x14ac:dyDescent="0.25">
      <c r="A25" s="157"/>
      <c r="B25" s="157"/>
      <c r="C25" s="75"/>
      <c r="D25" s="42"/>
      <c r="E25" s="42"/>
      <c r="F25" s="42"/>
      <c r="G25" s="42"/>
      <c r="H25" s="157"/>
      <c r="I25" s="157"/>
      <c r="J25" s="157"/>
      <c r="K25" s="76"/>
      <c r="L25" s="76"/>
    </row>
    <row r="26" spans="1:12" x14ac:dyDescent="0.25">
      <c r="A26" s="157"/>
      <c r="B26" s="157"/>
      <c r="C26" s="75"/>
      <c r="D26" s="42"/>
      <c r="E26" s="42"/>
      <c r="F26" s="42"/>
      <c r="G26" s="42"/>
      <c r="H26" s="157"/>
      <c r="I26" s="157"/>
      <c r="J26" s="157"/>
      <c r="K26" s="76"/>
      <c r="L26" s="76"/>
    </row>
    <row r="27" spans="1:12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</row>
    <row r="28" spans="1:12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2" x14ac:dyDescent="0.25">
      <c r="A29" s="157"/>
      <c r="B29" s="157"/>
      <c r="C29" s="75"/>
      <c r="D29" s="42"/>
      <c r="E29" s="42"/>
      <c r="F29" s="42"/>
      <c r="G29" s="42"/>
      <c r="H29" s="157"/>
      <c r="I29" s="157"/>
      <c r="J29" s="157"/>
      <c r="K29" s="76"/>
      <c r="L29" s="76"/>
    </row>
    <row r="30" spans="1:12" x14ac:dyDescent="0.25">
      <c r="A30" s="160"/>
      <c r="B30" s="160"/>
      <c r="C30" s="78"/>
      <c r="D30" s="42"/>
      <c r="E30" s="42"/>
      <c r="F30" s="42"/>
      <c r="G30" s="42"/>
      <c r="H30" s="160"/>
      <c r="I30" s="160"/>
      <c r="J30" s="160"/>
      <c r="K30" s="77"/>
      <c r="L30" s="77"/>
    </row>
    <row r="31" spans="1:12" x14ac:dyDescent="0.25">
      <c r="A31" s="44"/>
      <c r="B31" s="44"/>
      <c r="C31" s="44"/>
      <c r="D31" s="42"/>
      <c r="E31" s="42"/>
      <c r="F31" s="42"/>
      <c r="G31" s="42"/>
      <c r="H31" s="42"/>
      <c r="I31" s="42"/>
      <c r="J31" s="42"/>
    </row>
    <row r="32" spans="1:12" x14ac:dyDescent="0.25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76"/>
      <c r="L32" s="76"/>
    </row>
    <row r="33" spans="1:12" x14ac:dyDescent="0.25">
      <c r="A33" s="42"/>
      <c r="B33" s="45"/>
      <c r="C33" s="45"/>
      <c r="D33" s="45"/>
      <c r="E33" s="45"/>
      <c r="F33" s="45"/>
      <c r="G33" s="45"/>
      <c r="H33" s="45"/>
      <c r="I33" s="45"/>
      <c r="J33" s="45"/>
      <c r="K33" s="39"/>
      <c r="L33" s="39"/>
    </row>
    <row r="34" spans="1:12" x14ac:dyDescent="0.25">
      <c r="A34" s="44"/>
      <c r="B34" s="44"/>
      <c r="C34" s="44"/>
      <c r="D34" s="157"/>
      <c r="E34" s="157"/>
      <c r="F34" s="157"/>
      <c r="G34" s="44"/>
      <c r="H34" s="44"/>
      <c r="I34" s="44"/>
      <c r="J34" s="44"/>
      <c r="K34" s="76"/>
      <c r="L34" s="76"/>
    </row>
    <row r="35" spans="1:12" x14ac:dyDescent="0.25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76"/>
      <c r="L35" s="76"/>
    </row>
    <row r="36" spans="1:12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</row>
  </sheetData>
  <mergeCells count="14">
    <mergeCell ref="A26:B26"/>
    <mergeCell ref="H26:J26"/>
    <mergeCell ref="A2:G2"/>
    <mergeCell ref="A20:L21"/>
    <mergeCell ref="A23:J23"/>
    <mergeCell ref="A25:B25"/>
    <mergeCell ref="H25:J25"/>
    <mergeCell ref="A35:J35"/>
    <mergeCell ref="A29:B29"/>
    <mergeCell ref="H29:J29"/>
    <mergeCell ref="A30:B30"/>
    <mergeCell ref="H30:J30"/>
    <mergeCell ref="A32:J32"/>
    <mergeCell ref="D34:F34"/>
  </mergeCells>
  <pageMargins left="0.7" right="0.7" top="0.75" bottom="0.75" header="0.3" footer="0.3"/>
  <pageSetup orientation="landscape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2:L37"/>
  <sheetViews>
    <sheetView showGridLines="0" workbookViewId="0">
      <selection activeCell="E12" sqref="E12"/>
    </sheetView>
  </sheetViews>
  <sheetFormatPr baseColWidth="10" defaultRowHeight="15" x14ac:dyDescent="0.25"/>
  <cols>
    <col min="1" max="1" width="18.7109375" customWidth="1"/>
    <col min="3" max="3" width="17.5703125" customWidth="1"/>
    <col min="4" max="4" width="18.85546875" bestFit="1" customWidth="1"/>
    <col min="5" max="5" width="19.5703125" customWidth="1"/>
    <col min="6" max="6" width="16.140625" bestFit="1" customWidth="1"/>
    <col min="7" max="7" width="17.5703125" customWidth="1"/>
  </cols>
  <sheetData>
    <row r="2" spans="1:7" ht="15.75" thickBot="1" x14ac:dyDescent="0.3"/>
    <row r="3" spans="1:7" ht="15.75" thickBot="1" x14ac:dyDescent="0.3">
      <c r="A3" s="184" t="s">
        <v>33</v>
      </c>
      <c r="B3" s="185"/>
      <c r="C3" s="185"/>
      <c r="D3" s="185"/>
      <c r="E3" s="185"/>
      <c r="F3" s="185"/>
      <c r="G3" s="186"/>
    </row>
    <row r="4" spans="1:7" ht="15.75" thickBot="1" x14ac:dyDescent="0.3">
      <c r="A4" s="81" t="s">
        <v>40</v>
      </c>
      <c r="B4" s="82"/>
      <c r="C4" s="82"/>
      <c r="D4" s="82"/>
      <c r="E4" s="82"/>
      <c r="F4" s="82" t="s">
        <v>4</v>
      </c>
      <c r="G4" s="129">
        <v>26946.68</v>
      </c>
    </row>
    <row r="5" spans="1:7" ht="45" x14ac:dyDescent="0.25">
      <c r="A5" s="83" t="s">
        <v>27</v>
      </c>
      <c r="B5" s="83" t="s">
        <v>28</v>
      </c>
      <c r="C5" s="83" t="s">
        <v>29</v>
      </c>
      <c r="D5" s="7" t="s">
        <v>17</v>
      </c>
      <c r="E5" s="7" t="s">
        <v>30</v>
      </c>
      <c r="F5" s="83" t="s">
        <v>31</v>
      </c>
      <c r="G5" s="8" t="s">
        <v>19</v>
      </c>
    </row>
    <row r="6" spans="1:7" x14ac:dyDescent="0.25">
      <c r="A6" s="9">
        <v>45322</v>
      </c>
      <c r="B6" s="115"/>
      <c r="C6" s="11"/>
      <c r="D6" s="133">
        <v>4524000000017</v>
      </c>
      <c r="E6" s="132">
        <v>22627</v>
      </c>
      <c r="F6" s="13"/>
      <c r="G6" s="53">
        <f>+((G4+C6)-E6)-F6</f>
        <v>4319.68</v>
      </c>
    </row>
    <row r="7" spans="1:7" x14ac:dyDescent="0.25">
      <c r="A7" s="9">
        <v>45351</v>
      </c>
      <c r="B7" s="115">
        <v>9</v>
      </c>
      <c r="C7" s="11">
        <v>2039.92</v>
      </c>
      <c r="D7" s="116">
        <v>4524000000015</v>
      </c>
      <c r="E7" s="13">
        <v>1488</v>
      </c>
      <c r="F7" s="13"/>
      <c r="G7" s="53">
        <f>+(G6+C7)-E7</f>
        <v>4871.6000000000004</v>
      </c>
    </row>
    <row r="8" spans="1:7" x14ac:dyDescent="0.25">
      <c r="A8" s="54">
        <v>45382</v>
      </c>
      <c r="B8" s="115">
        <v>7</v>
      </c>
      <c r="C8" s="11">
        <v>27672.85</v>
      </c>
      <c r="D8" s="116">
        <v>4524000000009</v>
      </c>
      <c r="E8" s="13">
        <v>26006.52</v>
      </c>
      <c r="F8" s="13"/>
      <c r="G8" s="53">
        <f t="shared" ref="G8:G17" si="0">+(G7+C8)-E8</f>
        <v>6537.9299999999967</v>
      </c>
    </row>
    <row r="9" spans="1:7" x14ac:dyDescent="0.25">
      <c r="A9" s="54">
        <v>45412</v>
      </c>
      <c r="B9" s="115"/>
      <c r="C9" s="11"/>
      <c r="D9" s="148"/>
      <c r="E9" s="13"/>
      <c r="F9" s="13"/>
      <c r="G9" s="53">
        <f t="shared" si="0"/>
        <v>6537.9299999999967</v>
      </c>
    </row>
    <row r="10" spans="1:7" x14ac:dyDescent="0.25">
      <c r="A10" s="20">
        <v>45443</v>
      </c>
      <c r="B10" s="115"/>
      <c r="C10" s="117"/>
      <c r="D10" s="106"/>
      <c r="E10" s="106"/>
      <c r="F10" s="106"/>
      <c r="G10" s="53">
        <f t="shared" si="0"/>
        <v>6537.9299999999967</v>
      </c>
    </row>
    <row r="11" spans="1:7" x14ac:dyDescent="0.25">
      <c r="A11" s="54">
        <v>45473</v>
      </c>
      <c r="B11" s="115">
        <v>6</v>
      </c>
      <c r="C11" s="11">
        <v>1317.52</v>
      </c>
      <c r="D11" s="116"/>
      <c r="E11" s="13"/>
      <c r="F11" s="13"/>
      <c r="G11" s="53">
        <f t="shared" si="0"/>
        <v>7855.4499999999971</v>
      </c>
    </row>
    <row r="12" spans="1:7" x14ac:dyDescent="0.25">
      <c r="A12" s="54">
        <v>45504</v>
      </c>
      <c r="B12" s="115"/>
      <c r="C12" s="11"/>
      <c r="D12" s="133">
        <v>452400000021</v>
      </c>
      <c r="E12" s="136">
        <v>1317.52</v>
      </c>
      <c r="F12" s="13"/>
      <c r="G12" s="53">
        <f t="shared" si="0"/>
        <v>6537.9299999999967</v>
      </c>
    </row>
    <row r="13" spans="1:7" x14ac:dyDescent="0.25">
      <c r="A13" s="54">
        <v>45535</v>
      </c>
      <c r="B13" s="115"/>
      <c r="C13" s="55"/>
      <c r="D13" s="133"/>
      <c r="E13" s="136"/>
      <c r="F13" s="55"/>
      <c r="G13" s="53">
        <f t="shared" si="0"/>
        <v>6537.9299999999967</v>
      </c>
    </row>
    <row r="14" spans="1:7" x14ac:dyDescent="0.25">
      <c r="A14" s="54">
        <v>45565</v>
      </c>
      <c r="B14" s="115"/>
      <c r="C14" s="55"/>
      <c r="D14" s="133"/>
      <c r="E14" s="136"/>
      <c r="F14" s="55"/>
      <c r="G14" s="53">
        <f t="shared" si="0"/>
        <v>6537.9299999999967</v>
      </c>
    </row>
    <row r="15" spans="1:7" x14ac:dyDescent="0.25">
      <c r="A15" s="47">
        <v>45596</v>
      </c>
      <c r="B15" s="115"/>
      <c r="C15" s="55"/>
      <c r="D15" s="133"/>
      <c r="E15" s="136"/>
      <c r="F15" s="55"/>
      <c r="G15" s="53">
        <f t="shared" si="0"/>
        <v>6537.9299999999967</v>
      </c>
    </row>
    <row r="16" spans="1:7" x14ac:dyDescent="0.25">
      <c r="A16" s="47">
        <v>45626</v>
      </c>
      <c r="B16" s="115"/>
      <c r="C16" s="55"/>
      <c r="D16" s="133"/>
      <c r="E16" s="136"/>
      <c r="F16" s="55"/>
      <c r="G16" s="53">
        <f t="shared" si="0"/>
        <v>6537.9299999999967</v>
      </c>
    </row>
    <row r="17" spans="1:12" x14ac:dyDescent="0.25">
      <c r="A17" s="54">
        <v>45657</v>
      </c>
      <c r="B17" s="152"/>
      <c r="C17" s="118"/>
      <c r="D17" s="118"/>
      <c r="E17" s="118"/>
      <c r="F17" s="118"/>
      <c r="G17" s="53">
        <f t="shared" si="0"/>
        <v>6537.9299999999967</v>
      </c>
    </row>
    <row r="18" spans="1:12" ht="15.75" thickBot="1" x14ac:dyDescent="0.3">
      <c r="A18" s="99" t="s">
        <v>20</v>
      </c>
      <c r="B18" s="100"/>
      <c r="C18" s="101">
        <f>SUM(C6:C17)</f>
        <v>31030.289999999997</v>
      </c>
      <c r="D18" s="101"/>
      <c r="E18" s="101">
        <f>SUM(E6:E17)</f>
        <v>51439.040000000001</v>
      </c>
      <c r="F18" s="101">
        <f>SUM(F6:F17)</f>
        <v>0</v>
      </c>
      <c r="G18" s="102"/>
    </row>
    <row r="22" spans="1:12" x14ac:dyDescent="0.25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</row>
    <row r="23" spans="1:12" x14ac:dyDescent="0.25">
      <c r="A23" s="187"/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</row>
    <row r="24" spans="1:12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2" x14ac:dyDescent="0.25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35"/>
      <c r="L25" s="35"/>
    </row>
    <row r="26" spans="1:12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x14ac:dyDescent="0.25">
      <c r="A27" s="158"/>
      <c r="B27" s="158"/>
      <c r="C27" s="76"/>
      <c r="H27" s="158"/>
      <c r="I27" s="158"/>
      <c r="J27" s="158"/>
      <c r="K27" s="76"/>
      <c r="L27" s="76"/>
    </row>
    <row r="28" spans="1:12" x14ac:dyDescent="0.25">
      <c r="A28" s="158"/>
      <c r="B28" s="158"/>
      <c r="C28" s="76"/>
      <c r="H28" s="158"/>
      <c r="I28" s="158"/>
      <c r="J28" s="158"/>
      <c r="K28" s="76"/>
      <c r="L28" s="76"/>
    </row>
    <row r="31" spans="1:12" x14ac:dyDescent="0.25">
      <c r="A31" s="158"/>
      <c r="B31" s="158"/>
      <c r="C31" s="76"/>
      <c r="H31" s="158"/>
      <c r="I31" s="158"/>
      <c r="J31" s="158"/>
      <c r="K31" s="76"/>
      <c r="L31" s="76"/>
    </row>
    <row r="32" spans="1:12" x14ac:dyDescent="0.25">
      <c r="A32" s="159"/>
      <c r="B32" s="159"/>
      <c r="C32" s="77"/>
      <c r="H32" s="159"/>
      <c r="I32" s="159"/>
      <c r="J32" s="159"/>
      <c r="K32" s="77"/>
      <c r="L32" s="77"/>
    </row>
    <row r="33" spans="1:12" x14ac:dyDescent="0.25">
      <c r="A33" s="38"/>
      <c r="B33" s="38"/>
      <c r="C33" s="38"/>
    </row>
    <row r="34" spans="1:12" x14ac:dyDescent="0.25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76"/>
      <c r="L34" s="76"/>
    </row>
    <row r="35" spans="1:12" x14ac:dyDescent="0.25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x14ac:dyDescent="0.25">
      <c r="A36" s="38"/>
      <c r="B36" s="38"/>
      <c r="C36" s="38"/>
      <c r="D36" s="158"/>
      <c r="E36" s="158"/>
      <c r="F36" s="158"/>
      <c r="G36" s="38"/>
      <c r="H36" s="38"/>
      <c r="I36" s="38"/>
      <c r="J36" s="38"/>
      <c r="K36" s="76"/>
      <c r="L36" s="76"/>
    </row>
    <row r="37" spans="1:12" x14ac:dyDescent="0.25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76"/>
      <c r="L37" s="76"/>
    </row>
  </sheetData>
  <mergeCells count="14">
    <mergeCell ref="A28:B28"/>
    <mergeCell ref="H28:J28"/>
    <mergeCell ref="A3:G3"/>
    <mergeCell ref="A22:L23"/>
    <mergeCell ref="A25:J25"/>
    <mergeCell ref="A27:B27"/>
    <mergeCell ref="H27:J27"/>
    <mergeCell ref="A37:J37"/>
    <mergeCell ref="A31:B31"/>
    <mergeCell ref="H31:J31"/>
    <mergeCell ref="A32:B32"/>
    <mergeCell ref="H32:J32"/>
    <mergeCell ref="A34:J34"/>
    <mergeCell ref="D36:F3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7"/>
  <dimension ref="A1:L36"/>
  <sheetViews>
    <sheetView showGridLines="0" workbookViewId="0">
      <selection activeCell="H10" sqref="H10"/>
    </sheetView>
  </sheetViews>
  <sheetFormatPr baseColWidth="10" defaultRowHeight="15" x14ac:dyDescent="0.25"/>
  <cols>
    <col min="3" max="3" width="13" customWidth="1"/>
    <col min="4" max="4" width="26" customWidth="1"/>
    <col min="5" max="5" width="16.28515625" customWidth="1"/>
    <col min="6" max="6" width="18.7109375" customWidth="1"/>
    <col min="7" max="7" width="19.42578125" customWidth="1"/>
  </cols>
  <sheetData>
    <row r="1" spans="1:8" ht="15.75" thickBot="1" x14ac:dyDescent="0.3"/>
    <row r="2" spans="1:8" ht="15.75" thickBot="1" x14ac:dyDescent="0.3">
      <c r="A2" s="184" t="s">
        <v>34</v>
      </c>
      <c r="B2" s="185"/>
      <c r="C2" s="185"/>
      <c r="D2" s="185"/>
      <c r="E2" s="185"/>
      <c r="F2" s="185"/>
      <c r="G2" s="186"/>
    </row>
    <row r="3" spans="1:8" ht="15.75" thickBot="1" x14ac:dyDescent="0.3">
      <c r="A3" s="81" t="s">
        <v>40</v>
      </c>
      <c r="B3" s="82"/>
      <c r="C3" s="82"/>
      <c r="D3" s="82"/>
      <c r="E3" s="82"/>
      <c r="F3" s="82" t="s">
        <v>4</v>
      </c>
      <c r="G3" s="130">
        <v>33342.42</v>
      </c>
    </row>
    <row r="4" spans="1:8" ht="45" x14ac:dyDescent="0.25">
      <c r="A4" s="83" t="s">
        <v>27</v>
      </c>
      <c r="B4" s="83" t="s">
        <v>28</v>
      </c>
      <c r="C4" s="83" t="s">
        <v>29</v>
      </c>
      <c r="D4" s="7" t="s">
        <v>17</v>
      </c>
      <c r="E4" s="7" t="s">
        <v>30</v>
      </c>
      <c r="F4" s="83" t="s">
        <v>31</v>
      </c>
      <c r="G4" s="8" t="s">
        <v>19</v>
      </c>
    </row>
    <row r="5" spans="1:8" x14ac:dyDescent="0.25">
      <c r="A5" s="9">
        <v>45322</v>
      </c>
      <c r="B5" s="93"/>
      <c r="C5" s="85"/>
      <c r="D5" s="86" t="s">
        <v>45</v>
      </c>
      <c r="E5" s="87">
        <v>30840.77</v>
      </c>
      <c r="F5" s="13"/>
      <c r="G5" s="53">
        <f>+(G3+C5)-E5</f>
        <v>2501.6499999999978</v>
      </c>
    </row>
    <row r="6" spans="1:8" x14ac:dyDescent="0.25">
      <c r="A6" s="9">
        <v>45351</v>
      </c>
      <c r="B6" s="93"/>
      <c r="C6" s="85"/>
      <c r="D6" s="86"/>
      <c r="E6" s="87"/>
      <c r="F6" s="13"/>
      <c r="G6" s="53">
        <f>+(G5+C6)-E6</f>
        <v>2501.6499999999978</v>
      </c>
      <c r="H6" s="150"/>
    </row>
    <row r="7" spans="1:8" x14ac:dyDescent="0.25">
      <c r="A7" s="54">
        <v>45382</v>
      </c>
      <c r="B7" s="93">
        <v>1</v>
      </c>
      <c r="C7" s="85">
        <v>1767.3</v>
      </c>
      <c r="D7" s="86"/>
      <c r="E7" s="87"/>
      <c r="F7" s="13"/>
      <c r="G7" s="53">
        <f t="shared" ref="G7:G16" si="0">+(G6+C7)-E7</f>
        <v>4268.949999999998</v>
      </c>
      <c r="H7" s="150"/>
    </row>
    <row r="8" spans="1:8" x14ac:dyDescent="0.25">
      <c r="A8" s="54">
        <v>45412</v>
      </c>
      <c r="B8" s="93"/>
      <c r="C8" s="85"/>
      <c r="D8" s="86"/>
      <c r="E8" s="88"/>
      <c r="F8" s="13"/>
      <c r="G8" s="53">
        <f t="shared" si="0"/>
        <v>4268.949999999998</v>
      </c>
      <c r="H8" s="150"/>
    </row>
    <row r="9" spans="1:8" x14ac:dyDescent="0.25">
      <c r="A9" s="20">
        <v>45443</v>
      </c>
      <c r="B9" s="93"/>
      <c r="C9" s="90"/>
      <c r="D9" s="86"/>
      <c r="E9" s="88"/>
      <c r="F9" s="13"/>
      <c r="G9" s="53">
        <f t="shared" si="0"/>
        <v>4268.949999999998</v>
      </c>
    </row>
    <row r="10" spans="1:8" x14ac:dyDescent="0.25">
      <c r="A10" s="54">
        <v>45473</v>
      </c>
      <c r="B10" s="93"/>
      <c r="C10" s="85"/>
      <c r="D10" s="98"/>
      <c r="E10" s="109"/>
      <c r="F10" s="13"/>
      <c r="G10" s="53">
        <f t="shared" si="0"/>
        <v>4268.949999999998</v>
      </c>
    </row>
    <row r="11" spans="1:8" x14ac:dyDescent="0.25">
      <c r="A11" s="54">
        <v>45504</v>
      </c>
      <c r="B11" s="94"/>
      <c r="C11" s="119"/>
      <c r="D11" s="138"/>
      <c r="E11" s="88"/>
      <c r="F11" s="13"/>
      <c r="G11" s="53">
        <f t="shared" si="0"/>
        <v>4268.949999999998</v>
      </c>
    </row>
    <row r="12" spans="1:8" x14ac:dyDescent="0.25">
      <c r="A12" s="54">
        <v>45535</v>
      </c>
      <c r="B12" s="97"/>
      <c r="C12" s="119"/>
      <c r="D12" s="98"/>
      <c r="E12" s="109"/>
      <c r="F12" s="13"/>
      <c r="G12" s="53">
        <f t="shared" si="0"/>
        <v>4268.949999999998</v>
      </c>
    </row>
    <row r="13" spans="1:8" x14ac:dyDescent="0.25">
      <c r="A13" s="54">
        <v>45565</v>
      </c>
      <c r="B13" s="97"/>
      <c r="C13" s="119"/>
      <c r="D13" s="98"/>
      <c r="E13" s="109"/>
      <c r="F13" s="13"/>
      <c r="G13" s="53">
        <f t="shared" si="0"/>
        <v>4268.949999999998</v>
      </c>
    </row>
    <row r="14" spans="1:8" x14ac:dyDescent="0.25">
      <c r="A14" s="47">
        <v>45596</v>
      </c>
      <c r="B14" s="97"/>
      <c r="C14" s="119"/>
      <c r="D14" s="98"/>
      <c r="E14" s="109"/>
      <c r="F14" s="13"/>
      <c r="G14" s="53">
        <f t="shared" si="0"/>
        <v>4268.949999999998</v>
      </c>
    </row>
    <row r="15" spans="1:8" x14ac:dyDescent="0.25">
      <c r="A15" s="47">
        <v>45626</v>
      </c>
      <c r="B15" s="97"/>
      <c r="C15" s="119"/>
      <c r="D15" s="98"/>
      <c r="E15" s="109"/>
      <c r="F15" s="13"/>
      <c r="G15" s="53">
        <f t="shared" si="0"/>
        <v>4268.949999999998</v>
      </c>
    </row>
    <row r="16" spans="1:8" x14ac:dyDescent="0.25">
      <c r="A16" s="54">
        <v>45657</v>
      </c>
      <c r="B16" s="97"/>
      <c r="C16" s="119"/>
      <c r="D16" s="98"/>
      <c r="E16" s="109"/>
      <c r="F16" s="13"/>
      <c r="G16" s="53">
        <f t="shared" si="0"/>
        <v>4268.949999999998</v>
      </c>
    </row>
    <row r="17" spans="1:12" ht="15.75" thickBot="1" x14ac:dyDescent="0.3">
      <c r="A17" s="99" t="s">
        <v>20</v>
      </c>
      <c r="B17" s="100"/>
      <c r="C17" s="101">
        <f>SUM(C5:C12)</f>
        <v>1767.3</v>
      </c>
      <c r="D17" s="101"/>
      <c r="E17" s="101">
        <f>SUM(E5:E11)</f>
        <v>30840.77</v>
      </c>
      <c r="F17" s="101">
        <f>SUM(F5:F9)</f>
        <v>0</v>
      </c>
      <c r="G17" s="102">
        <f>G3+C17-E17-F17</f>
        <v>4268.9500000000007</v>
      </c>
      <c r="I17" s="23"/>
    </row>
    <row r="20" spans="1:12" x14ac:dyDescent="0.25">
      <c r="A20" s="187"/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</row>
    <row r="21" spans="1:12" x14ac:dyDescent="0.25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</row>
    <row r="22" spans="1:12" x14ac:dyDescent="0.2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34"/>
      <c r="L22" s="34"/>
    </row>
    <row r="23" spans="1:12" x14ac:dyDescent="0.25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35"/>
      <c r="L23" s="35"/>
    </row>
    <row r="24" spans="1:12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35"/>
      <c r="L24" s="35"/>
    </row>
    <row r="25" spans="1:12" x14ac:dyDescent="0.25">
      <c r="A25" s="157"/>
      <c r="B25" s="157"/>
      <c r="C25" s="75"/>
      <c r="D25" s="42"/>
      <c r="E25" s="42"/>
      <c r="F25" s="42"/>
      <c r="G25" s="42"/>
      <c r="H25" s="157"/>
      <c r="I25" s="157"/>
      <c r="J25" s="157"/>
      <c r="K25" s="76"/>
      <c r="L25" s="76"/>
    </row>
    <row r="26" spans="1:12" x14ac:dyDescent="0.25">
      <c r="A26" s="157"/>
      <c r="B26" s="157"/>
      <c r="C26" s="75"/>
      <c r="D26" s="42"/>
      <c r="E26" s="42"/>
      <c r="F26" s="42"/>
      <c r="G26" s="42"/>
      <c r="H26" s="157"/>
      <c r="I26" s="157"/>
      <c r="J26" s="157"/>
      <c r="K26" s="76"/>
      <c r="L26" s="76"/>
    </row>
    <row r="27" spans="1:12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</row>
    <row r="28" spans="1:12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2" x14ac:dyDescent="0.25">
      <c r="A29" s="157"/>
      <c r="B29" s="157"/>
      <c r="C29" s="75"/>
      <c r="D29" s="42"/>
      <c r="E29" s="42"/>
      <c r="F29" s="42"/>
      <c r="G29" s="42"/>
      <c r="H29" s="157"/>
      <c r="I29" s="157"/>
      <c r="J29" s="157"/>
      <c r="K29" s="76"/>
      <c r="L29" s="76"/>
    </row>
    <row r="30" spans="1:12" x14ac:dyDescent="0.25">
      <c r="A30" s="160"/>
      <c r="B30" s="160"/>
      <c r="C30" s="78"/>
      <c r="D30" s="42"/>
      <c r="E30" s="42"/>
      <c r="F30" s="42"/>
      <c r="G30" s="42"/>
      <c r="H30" s="160"/>
      <c r="I30" s="160"/>
      <c r="J30" s="160"/>
      <c r="K30" s="77"/>
      <c r="L30" s="77"/>
    </row>
    <row r="31" spans="1:12" x14ac:dyDescent="0.25">
      <c r="A31" s="44"/>
      <c r="B31" s="44"/>
      <c r="C31" s="44"/>
      <c r="D31" s="42"/>
      <c r="E31" s="42"/>
      <c r="F31" s="42"/>
      <c r="G31" s="42"/>
      <c r="H31" s="42"/>
      <c r="I31" s="42"/>
      <c r="J31" s="42"/>
    </row>
    <row r="32" spans="1:12" x14ac:dyDescent="0.25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76"/>
      <c r="L32" s="76"/>
    </row>
    <row r="33" spans="1:12" x14ac:dyDescent="0.25">
      <c r="A33" s="42"/>
      <c r="B33" s="45"/>
      <c r="C33" s="45"/>
      <c r="D33" s="45"/>
      <c r="E33" s="45"/>
      <c r="F33" s="45"/>
      <c r="G33" s="45"/>
      <c r="H33" s="45"/>
      <c r="I33" s="45"/>
      <c r="J33" s="45"/>
      <c r="K33" s="39"/>
      <c r="L33" s="39"/>
    </row>
    <row r="34" spans="1:12" x14ac:dyDescent="0.25">
      <c r="A34" s="44"/>
      <c r="B34" s="44"/>
      <c r="C34" s="44"/>
      <c r="D34" s="157"/>
      <c r="E34" s="157"/>
      <c r="F34" s="157"/>
      <c r="G34" s="44"/>
      <c r="H34" s="44"/>
      <c r="I34" s="44"/>
      <c r="J34" s="44"/>
      <c r="K34" s="76"/>
      <c r="L34" s="76"/>
    </row>
    <row r="35" spans="1:12" x14ac:dyDescent="0.25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76"/>
      <c r="L35" s="76"/>
    </row>
    <row r="36" spans="1:12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</row>
  </sheetData>
  <mergeCells count="14">
    <mergeCell ref="A26:B26"/>
    <mergeCell ref="H26:J26"/>
    <mergeCell ref="A2:G2"/>
    <mergeCell ref="A20:L21"/>
    <mergeCell ref="A23:J23"/>
    <mergeCell ref="A25:B25"/>
    <mergeCell ref="H25:J25"/>
    <mergeCell ref="A35:J35"/>
    <mergeCell ref="A29:B29"/>
    <mergeCell ref="H29:J29"/>
    <mergeCell ref="A30:B30"/>
    <mergeCell ref="H30:J30"/>
    <mergeCell ref="A32:J32"/>
    <mergeCell ref="D34:F34"/>
  </mergeCells>
  <pageMargins left="0.7" right="0.7" top="0.75" bottom="0.75" header="0.3" footer="0.3"/>
  <pageSetup orientation="landscape" horizontalDpi="0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8"/>
  <dimension ref="A1:L36"/>
  <sheetViews>
    <sheetView showGridLines="0" workbookViewId="0">
      <selection activeCell="E11" sqref="E11"/>
    </sheetView>
  </sheetViews>
  <sheetFormatPr baseColWidth="10" defaultRowHeight="15" x14ac:dyDescent="0.25"/>
  <cols>
    <col min="3" max="3" width="13" customWidth="1"/>
    <col min="4" max="4" width="19.28515625" customWidth="1"/>
    <col min="5" max="5" width="16.28515625" customWidth="1"/>
    <col min="6" max="6" width="18.7109375" customWidth="1"/>
    <col min="7" max="7" width="19.42578125" customWidth="1"/>
  </cols>
  <sheetData>
    <row r="1" spans="1:9" ht="15.75" thickBot="1" x14ac:dyDescent="0.3"/>
    <row r="2" spans="1:9" ht="15.75" thickBot="1" x14ac:dyDescent="0.3">
      <c r="A2" s="184" t="s">
        <v>35</v>
      </c>
      <c r="B2" s="185"/>
      <c r="C2" s="185"/>
      <c r="D2" s="185"/>
      <c r="E2" s="185"/>
      <c r="F2" s="185"/>
      <c r="G2" s="186"/>
    </row>
    <row r="3" spans="1:9" ht="15.75" thickBot="1" x14ac:dyDescent="0.3">
      <c r="A3" s="81" t="s">
        <v>40</v>
      </c>
      <c r="B3" s="82"/>
      <c r="C3" s="82"/>
      <c r="D3" s="82"/>
      <c r="E3" s="82"/>
      <c r="F3" s="82" t="s">
        <v>4</v>
      </c>
      <c r="G3" s="127">
        <v>10160.26</v>
      </c>
    </row>
    <row r="4" spans="1:9" ht="45" x14ac:dyDescent="0.25">
      <c r="A4" s="83" t="s">
        <v>27</v>
      </c>
      <c r="B4" s="83" t="s">
        <v>28</v>
      </c>
      <c r="C4" s="83" t="s">
        <v>29</v>
      </c>
      <c r="D4" s="7" t="s">
        <v>17</v>
      </c>
      <c r="E4" s="7" t="s">
        <v>30</v>
      </c>
      <c r="F4" s="83" t="s">
        <v>31</v>
      </c>
      <c r="G4" s="8" t="s">
        <v>19</v>
      </c>
    </row>
    <row r="5" spans="1:9" x14ac:dyDescent="0.25">
      <c r="A5" s="9">
        <v>45322</v>
      </c>
      <c r="B5" s="84">
        <v>14</v>
      </c>
      <c r="C5" s="85">
        <v>4099.3900000000003</v>
      </c>
      <c r="D5" s="86"/>
      <c r="E5" s="120"/>
      <c r="F5" s="13"/>
      <c r="G5" s="53">
        <f>+(G3+C5)-E5</f>
        <v>14259.650000000001</v>
      </c>
    </row>
    <row r="6" spans="1:9" x14ac:dyDescent="0.25">
      <c r="A6" s="9">
        <v>45351</v>
      </c>
      <c r="B6" s="84"/>
      <c r="C6" s="85"/>
      <c r="D6" s="86" t="s">
        <v>43</v>
      </c>
      <c r="E6" s="120">
        <v>3939.39</v>
      </c>
      <c r="F6" s="13"/>
      <c r="G6" s="53">
        <f>+(G5+C6)-E6</f>
        <v>10320.260000000002</v>
      </c>
    </row>
    <row r="7" spans="1:9" x14ac:dyDescent="0.25">
      <c r="A7" s="54">
        <v>45382</v>
      </c>
      <c r="B7" s="84"/>
      <c r="C7" s="85"/>
      <c r="D7" s="86"/>
      <c r="E7" s="120"/>
      <c r="F7" s="13"/>
      <c r="G7" s="53">
        <f t="shared" ref="G7:G16" si="0">+(G6+C7)-E7</f>
        <v>10320.260000000002</v>
      </c>
    </row>
    <row r="8" spans="1:9" x14ac:dyDescent="0.25">
      <c r="A8" s="54">
        <v>45412</v>
      </c>
      <c r="B8" s="84"/>
      <c r="C8" s="85"/>
      <c r="D8" s="86"/>
      <c r="E8" s="120"/>
      <c r="F8" s="13"/>
      <c r="G8" s="53">
        <f t="shared" si="0"/>
        <v>10320.260000000002</v>
      </c>
      <c r="H8" s="150"/>
    </row>
    <row r="9" spans="1:9" x14ac:dyDescent="0.25">
      <c r="A9" s="20">
        <v>45443</v>
      </c>
      <c r="B9" s="93"/>
      <c r="C9" s="85"/>
      <c r="D9" s="86"/>
      <c r="E9" s="121"/>
      <c r="F9" s="13"/>
      <c r="G9" s="53">
        <f t="shared" si="0"/>
        <v>10320.260000000002</v>
      </c>
      <c r="H9" s="150"/>
    </row>
    <row r="10" spans="1:9" x14ac:dyDescent="0.25">
      <c r="A10" s="54">
        <v>45473</v>
      </c>
      <c r="B10" s="93">
        <v>12</v>
      </c>
      <c r="C10" s="90">
        <v>16839.62</v>
      </c>
      <c r="D10" s="86" t="s">
        <v>51</v>
      </c>
      <c r="E10" s="121">
        <v>15588.33</v>
      </c>
      <c r="F10" s="13"/>
      <c r="G10" s="53">
        <f t="shared" si="0"/>
        <v>11571.550000000001</v>
      </c>
    </row>
    <row r="11" spans="1:9" x14ac:dyDescent="0.25">
      <c r="A11" s="54">
        <v>45504</v>
      </c>
      <c r="B11" s="93"/>
      <c r="C11" s="122"/>
      <c r="D11" s="138"/>
      <c r="E11" s="139"/>
      <c r="F11" s="13"/>
      <c r="G11" s="53">
        <f t="shared" si="0"/>
        <v>11571.550000000001</v>
      </c>
      <c r="I11" s="150"/>
    </row>
    <row r="12" spans="1:9" x14ac:dyDescent="0.25">
      <c r="A12" s="54">
        <v>45535</v>
      </c>
      <c r="B12" s="93"/>
      <c r="C12" s="122"/>
      <c r="D12" s="86"/>
      <c r="E12" s="109"/>
      <c r="F12" s="13"/>
      <c r="G12" s="53">
        <f t="shared" si="0"/>
        <v>11571.550000000001</v>
      </c>
      <c r="I12" s="150"/>
    </row>
    <row r="13" spans="1:9" x14ac:dyDescent="0.25">
      <c r="A13" s="54">
        <v>45565</v>
      </c>
      <c r="B13" s="94"/>
      <c r="C13" s="96"/>
      <c r="D13" s="86"/>
      <c r="E13" s="123"/>
      <c r="F13" s="13"/>
      <c r="G13" s="53">
        <f t="shared" si="0"/>
        <v>11571.550000000001</v>
      </c>
    </row>
    <row r="14" spans="1:9" x14ac:dyDescent="0.25">
      <c r="A14" s="47">
        <v>45596</v>
      </c>
      <c r="B14" s="94"/>
      <c r="C14" s="96"/>
      <c r="D14" s="98"/>
      <c r="E14" s="124"/>
      <c r="F14" s="13"/>
      <c r="G14" s="53">
        <f t="shared" si="0"/>
        <v>11571.550000000001</v>
      </c>
    </row>
    <row r="15" spans="1:9" x14ac:dyDescent="0.25">
      <c r="A15" s="47">
        <v>45626</v>
      </c>
      <c r="B15" s="97"/>
      <c r="C15" s="96"/>
      <c r="D15" s="86"/>
      <c r="E15" s="87"/>
      <c r="F15" s="13"/>
      <c r="G15" s="53">
        <f t="shared" si="0"/>
        <v>11571.550000000001</v>
      </c>
    </row>
    <row r="16" spans="1:9" x14ac:dyDescent="0.25">
      <c r="A16" s="54">
        <v>45657</v>
      </c>
      <c r="B16" s="97"/>
      <c r="C16" s="96"/>
      <c r="D16" s="98"/>
      <c r="E16" s="114"/>
      <c r="F16" s="13"/>
      <c r="G16" s="53">
        <f t="shared" si="0"/>
        <v>11571.550000000001</v>
      </c>
    </row>
    <row r="17" spans="1:12" ht="15.75" thickBot="1" x14ac:dyDescent="0.3">
      <c r="A17" s="99" t="s">
        <v>20</v>
      </c>
      <c r="B17" s="100"/>
      <c r="C17" s="101">
        <f>SUM(C5:C16)</f>
        <v>20939.009999999998</v>
      </c>
      <c r="D17" s="101"/>
      <c r="E17" s="101">
        <f>SUM(E9:E16)</f>
        <v>15588.33</v>
      </c>
      <c r="F17" s="101">
        <f>SUM(F9:F16)</f>
        <v>0</v>
      </c>
      <c r="G17" s="102"/>
    </row>
    <row r="20" spans="1:12" x14ac:dyDescent="0.25">
      <c r="A20" s="187"/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</row>
    <row r="21" spans="1:12" x14ac:dyDescent="0.25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</row>
    <row r="22" spans="1:12" x14ac:dyDescent="0.2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34"/>
      <c r="L22" s="34"/>
    </row>
    <row r="23" spans="1:12" x14ac:dyDescent="0.25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35"/>
      <c r="L23" s="35"/>
    </row>
    <row r="24" spans="1:12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35"/>
      <c r="L24" s="35"/>
    </row>
    <row r="25" spans="1:12" x14ac:dyDescent="0.25">
      <c r="A25" s="157"/>
      <c r="B25" s="157"/>
      <c r="C25" s="75"/>
      <c r="D25" s="42"/>
      <c r="E25" s="42"/>
      <c r="F25" s="42"/>
      <c r="G25" s="42"/>
      <c r="H25" s="157"/>
      <c r="I25" s="157"/>
      <c r="J25" s="157"/>
      <c r="K25" s="76"/>
      <c r="L25" s="76"/>
    </row>
    <row r="26" spans="1:12" x14ac:dyDescent="0.25">
      <c r="A26" s="157"/>
      <c r="B26" s="157"/>
      <c r="C26" s="75"/>
      <c r="D26" s="42"/>
      <c r="E26" s="42"/>
      <c r="F26" s="42"/>
      <c r="G26" s="42"/>
      <c r="H26" s="157"/>
      <c r="I26" s="157"/>
      <c r="J26" s="157"/>
      <c r="K26" s="76"/>
      <c r="L26" s="76"/>
    </row>
    <row r="27" spans="1:12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</row>
    <row r="28" spans="1:12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2" x14ac:dyDescent="0.25">
      <c r="A29" s="157"/>
      <c r="B29" s="157"/>
      <c r="C29" s="75"/>
      <c r="D29" s="42"/>
      <c r="E29" s="42"/>
      <c r="F29" s="42"/>
      <c r="G29" s="42"/>
      <c r="H29" s="157"/>
      <c r="I29" s="157"/>
      <c r="J29" s="157"/>
      <c r="K29" s="76"/>
      <c r="L29" s="76"/>
    </row>
    <row r="30" spans="1:12" x14ac:dyDescent="0.25">
      <c r="A30" s="160"/>
      <c r="B30" s="160"/>
      <c r="C30" s="78"/>
      <c r="D30" s="42"/>
      <c r="E30" s="42"/>
      <c r="F30" s="42"/>
      <c r="G30" s="42"/>
      <c r="H30" s="160"/>
      <c r="I30" s="160"/>
      <c r="J30" s="160"/>
      <c r="K30" s="77"/>
      <c r="L30" s="77"/>
    </row>
    <row r="31" spans="1:12" x14ac:dyDescent="0.25">
      <c r="A31" s="44"/>
      <c r="B31" s="44"/>
      <c r="C31" s="44"/>
      <c r="D31" s="42"/>
      <c r="E31" s="42"/>
      <c r="F31" s="42"/>
      <c r="G31" s="42"/>
      <c r="H31" s="42"/>
      <c r="I31" s="42"/>
      <c r="J31" s="42"/>
    </row>
    <row r="32" spans="1:12" x14ac:dyDescent="0.25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76"/>
      <c r="L32" s="76"/>
    </row>
    <row r="33" spans="1:12" x14ac:dyDescent="0.25">
      <c r="A33" s="42"/>
      <c r="B33" s="45"/>
      <c r="C33" s="45"/>
      <c r="D33" s="45"/>
      <c r="E33" s="45"/>
      <c r="F33" s="45"/>
      <c r="G33" s="45"/>
      <c r="H33" s="45"/>
      <c r="I33" s="45"/>
      <c r="J33" s="45"/>
      <c r="K33" s="39"/>
      <c r="L33" s="39"/>
    </row>
    <row r="34" spans="1:12" x14ac:dyDescent="0.25">
      <c r="A34" s="44"/>
      <c r="B34" s="44"/>
      <c r="C34" s="44"/>
      <c r="D34" s="157"/>
      <c r="E34" s="157"/>
      <c r="F34" s="157"/>
      <c r="G34" s="44"/>
      <c r="H34" s="44"/>
      <c r="I34" s="44"/>
      <c r="J34" s="44"/>
      <c r="K34" s="76"/>
      <c r="L34" s="76"/>
    </row>
    <row r="35" spans="1:12" x14ac:dyDescent="0.25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76"/>
      <c r="L35" s="76"/>
    </row>
    <row r="36" spans="1:12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</row>
  </sheetData>
  <mergeCells count="14">
    <mergeCell ref="A26:B26"/>
    <mergeCell ref="H26:J26"/>
    <mergeCell ref="A2:G2"/>
    <mergeCell ref="A20:L21"/>
    <mergeCell ref="A23:J23"/>
    <mergeCell ref="A25:B25"/>
    <mergeCell ref="H25:J25"/>
    <mergeCell ref="A35:J35"/>
    <mergeCell ref="A29:B29"/>
    <mergeCell ref="H29:J29"/>
    <mergeCell ref="A30:B30"/>
    <mergeCell ref="H30:J30"/>
    <mergeCell ref="A32:J32"/>
    <mergeCell ref="D34:F34"/>
  </mergeCells>
  <pageMargins left="0.7" right="0.7" top="0.75" bottom="0.75" header="0.3" footer="0.3"/>
  <pageSetup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9"/>
  <dimension ref="A1:L36"/>
  <sheetViews>
    <sheetView showGridLines="0" workbookViewId="0">
      <selection activeCell="B9" sqref="B9"/>
    </sheetView>
  </sheetViews>
  <sheetFormatPr baseColWidth="10" defaultRowHeight="15" x14ac:dyDescent="0.25"/>
  <cols>
    <col min="3" max="3" width="13" customWidth="1"/>
    <col min="4" max="4" width="19.28515625" customWidth="1"/>
    <col min="5" max="5" width="16.28515625" customWidth="1"/>
    <col min="6" max="6" width="18.7109375" customWidth="1"/>
    <col min="7" max="7" width="19.42578125" customWidth="1"/>
    <col min="9" max="9" width="17.7109375" bestFit="1" customWidth="1"/>
  </cols>
  <sheetData>
    <row r="1" spans="1:9" ht="15.75" thickBot="1" x14ac:dyDescent="0.3"/>
    <row r="2" spans="1:9" ht="15.75" thickBot="1" x14ac:dyDescent="0.3">
      <c r="A2" s="184" t="s">
        <v>36</v>
      </c>
      <c r="B2" s="185"/>
      <c r="C2" s="185"/>
      <c r="D2" s="185"/>
      <c r="E2" s="185"/>
      <c r="F2" s="185"/>
      <c r="G2" s="186"/>
    </row>
    <row r="3" spans="1:9" ht="15.75" thickBot="1" x14ac:dyDescent="0.3">
      <c r="A3" s="81" t="s">
        <v>40</v>
      </c>
      <c r="B3" s="82"/>
      <c r="C3" s="82"/>
      <c r="D3" s="82"/>
      <c r="E3" s="82"/>
      <c r="F3" s="82" t="s">
        <v>4</v>
      </c>
      <c r="G3" s="131">
        <v>53832.34</v>
      </c>
    </row>
    <row r="4" spans="1:9" ht="45" x14ac:dyDescent="0.25">
      <c r="A4" s="83" t="s">
        <v>27</v>
      </c>
      <c r="B4" s="83" t="s">
        <v>28</v>
      </c>
      <c r="C4" s="83" t="s">
        <v>29</v>
      </c>
      <c r="D4" s="7" t="s">
        <v>17</v>
      </c>
      <c r="E4" s="7" t="s">
        <v>30</v>
      </c>
      <c r="F4" s="83" t="s">
        <v>31</v>
      </c>
      <c r="G4" s="8" t="s">
        <v>19</v>
      </c>
    </row>
    <row r="5" spans="1:9" x14ac:dyDescent="0.25">
      <c r="A5" s="9">
        <v>45322</v>
      </c>
      <c r="B5" s="103"/>
      <c r="C5" s="105"/>
      <c r="D5" s="86" t="s">
        <v>46</v>
      </c>
      <c r="E5" s="120">
        <v>7482.16</v>
      </c>
      <c r="F5" s="13"/>
      <c r="G5" s="53">
        <f>+((G3+C5)-E5)-F5</f>
        <v>46350.179999999993</v>
      </c>
    </row>
    <row r="6" spans="1:9" x14ac:dyDescent="0.25">
      <c r="A6" s="9">
        <v>45351</v>
      </c>
      <c r="B6" s="103"/>
      <c r="C6" s="105"/>
      <c r="D6" s="86"/>
      <c r="E6" s="120"/>
      <c r="F6" s="13"/>
      <c r="G6" s="53">
        <f>+((G5+C6)-E6)-F6</f>
        <v>46350.179999999993</v>
      </c>
    </row>
    <row r="7" spans="1:9" x14ac:dyDescent="0.25">
      <c r="A7" s="54">
        <v>45382</v>
      </c>
      <c r="B7" s="103"/>
      <c r="C7" s="105"/>
      <c r="D7" s="86"/>
      <c r="E7" s="120"/>
      <c r="F7" s="13"/>
      <c r="G7" s="53">
        <f t="shared" ref="G7:G16" si="0">+((G6+C7)-E7)-F7</f>
        <v>46350.179999999993</v>
      </c>
    </row>
    <row r="8" spans="1:9" x14ac:dyDescent="0.25">
      <c r="A8" s="54">
        <v>45412</v>
      </c>
      <c r="B8" s="103"/>
      <c r="C8" s="105"/>
      <c r="D8" s="86"/>
      <c r="E8" s="120"/>
      <c r="F8" s="13"/>
      <c r="G8" s="53">
        <f t="shared" si="0"/>
        <v>46350.179999999993</v>
      </c>
      <c r="I8" s="150"/>
    </row>
    <row r="9" spans="1:9" x14ac:dyDescent="0.25">
      <c r="A9" s="20">
        <v>45443</v>
      </c>
      <c r="B9" s="93"/>
      <c r="C9" s="85"/>
      <c r="D9" s="86"/>
      <c r="E9" s="120"/>
      <c r="F9" s="13"/>
      <c r="G9" s="53">
        <f t="shared" si="0"/>
        <v>46350.179999999993</v>
      </c>
      <c r="I9" s="150"/>
    </row>
    <row r="10" spans="1:9" x14ac:dyDescent="0.25">
      <c r="A10" s="54">
        <v>45473</v>
      </c>
      <c r="B10" s="125"/>
      <c r="C10" s="90"/>
      <c r="D10" s="86"/>
      <c r="E10" s="120"/>
      <c r="F10" s="13"/>
      <c r="G10" s="53">
        <f t="shared" si="0"/>
        <v>46350.179999999993</v>
      </c>
      <c r="I10" s="150"/>
    </row>
    <row r="11" spans="1:9" x14ac:dyDescent="0.25">
      <c r="A11" s="54">
        <v>45504</v>
      </c>
      <c r="B11" s="93"/>
      <c r="C11" s="122"/>
      <c r="D11" s="137"/>
      <c r="E11" s="136"/>
      <c r="F11" s="13"/>
      <c r="G11" s="53">
        <f t="shared" si="0"/>
        <v>46350.179999999993</v>
      </c>
      <c r="I11" s="151"/>
    </row>
    <row r="12" spans="1:9" x14ac:dyDescent="0.25">
      <c r="A12" s="54">
        <v>45535</v>
      </c>
      <c r="B12" s="93"/>
      <c r="C12" s="122"/>
      <c r="D12" s="140"/>
      <c r="E12" s="141"/>
      <c r="F12" s="13"/>
      <c r="G12" s="53">
        <f t="shared" si="0"/>
        <v>46350.179999999993</v>
      </c>
    </row>
    <row r="13" spans="1:9" x14ac:dyDescent="0.25">
      <c r="A13" s="54">
        <v>45565</v>
      </c>
      <c r="B13" s="93"/>
      <c r="C13" s="122"/>
      <c r="D13" s="98"/>
      <c r="E13" s="114"/>
      <c r="F13" s="13"/>
      <c r="G13" s="53">
        <f t="shared" si="0"/>
        <v>46350.179999999993</v>
      </c>
    </row>
    <row r="14" spans="1:9" x14ac:dyDescent="0.25">
      <c r="A14" s="47">
        <v>45596</v>
      </c>
      <c r="B14" s="93"/>
      <c r="C14" s="122"/>
      <c r="D14" s="98"/>
      <c r="E14" s="114"/>
      <c r="F14" s="13"/>
      <c r="G14" s="53">
        <f t="shared" si="0"/>
        <v>46350.179999999993</v>
      </c>
    </row>
    <row r="15" spans="1:9" x14ac:dyDescent="0.25">
      <c r="A15" s="47">
        <v>45626</v>
      </c>
      <c r="B15" s="93"/>
      <c r="C15" s="122"/>
      <c r="D15" s="140"/>
      <c r="E15" s="141"/>
      <c r="F15" s="13"/>
      <c r="G15" s="53">
        <f t="shared" si="0"/>
        <v>46350.179999999993</v>
      </c>
    </row>
    <row r="16" spans="1:9" x14ac:dyDescent="0.25">
      <c r="A16" s="54">
        <v>45657</v>
      </c>
      <c r="B16" s="93"/>
      <c r="C16" s="122"/>
      <c r="D16" s="98"/>
      <c r="E16" s="114"/>
      <c r="F16" s="13"/>
      <c r="G16" s="53">
        <f t="shared" si="0"/>
        <v>46350.179999999993</v>
      </c>
    </row>
    <row r="17" spans="1:12" ht="15.75" thickBot="1" x14ac:dyDescent="0.3">
      <c r="A17" s="99" t="s">
        <v>20</v>
      </c>
      <c r="B17" s="100"/>
      <c r="C17" s="101">
        <f>SUM(C5:C16)</f>
        <v>0</v>
      </c>
      <c r="D17" s="101"/>
      <c r="E17" s="101">
        <f>SUM(E5:E11)</f>
        <v>7482.16</v>
      </c>
      <c r="F17" s="101">
        <f>SUM(F5:F11)</f>
        <v>0</v>
      </c>
      <c r="G17" s="102">
        <f>G3+C17-E17-F17</f>
        <v>46350.179999999993</v>
      </c>
    </row>
    <row r="20" spans="1:12" x14ac:dyDescent="0.25">
      <c r="A20" s="187"/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</row>
    <row r="21" spans="1:12" x14ac:dyDescent="0.25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</row>
    <row r="22" spans="1:12" x14ac:dyDescent="0.2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34"/>
      <c r="L22" s="34"/>
    </row>
    <row r="23" spans="1:12" x14ac:dyDescent="0.25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35"/>
      <c r="L23" s="35"/>
    </row>
    <row r="24" spans="1:12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35"/>
      <c r="L24" s="35"/>
    </row>
    <row r="25" spans="1:12" x14ac:dyDescent="0.25">
      <c r="A25" s="157"/>
      <c r="B25" s="157"/>
      <c r="C25" s="75"/>
      <c r="D25" s="42"/>
      <c r="E25" s="42"/>
      <c r="F25" s="42"/>
      <c r="G25" s="42"/>
      <c r="H25" s="157"/>
      <c r="I25" s="157"/>
      <c r="J25" s="157"/>
      <c r="K25" s="76"/>
      <c r="L25" s="76"/>
    </row>
    <row r="26" spans="1:12" x14ac:dyDescent="0.25">
      <c r="A26" s="157"/>
      <c r="B26" s="157"/>
      <c r="C26" s="75"/>
      <c r="D26" s="42"/>
      <c r="E26" s="42"/>
      <c r="F26" s="42"/>
      <c r="G26" s="42"/>
      <c r="H26" s="157"/>
      <c r="I26" s="157"/>
      <c r="J26" s="157"/>
      <c r="K26" s="76"/>
      <c r="L26" s="76"/>
    </row>
    <row r="27" spans="1:12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42"/>
    </row>
    <row r="28" spans="1:12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2" x14ac:dyDescent="0.25">
      <c r="A29" s="157"/>
      <c r="B29" s="157"/>
      <c r="C29" s="75"/>
      <c r="D29" s="42"/>
      <c r="E29" s="42"/>
      <c r="F29" s="42"/>
      <c r="G29" s="42"/>
      <c r="H29" s="157"/>
      <c r="I29" s="157"/>
      <c r="J29" s="157"/>
      <c r="K29" s="76"/>
      <c r="L29" s="76"/>
    </row>
    <row r="30" spans="1:12" x14ac:dyDescent="0.25">
      <c r="A30" s="160"/>
      <c r="B30" s="160"/>
      <c r="C30" s="78"/>
      <c r="D30" s="42"/>
      <c r="E30" s="42"/>
      <c r="F30" s="42"/>
      <c r="G30" s="42"/>
      <c r="H30" s="160"/>
      <c r="I30" s="160"/>
      <c r="J30" s="160"/>
      <c r="K30" s="77"/>
      <c r="L30" s="77"/>
    </row>
    <row r="31" spans="1:12" x14ac:dyDescent="0.25">
      <c r="A31" s="44"/>
      <c r="B31" s="44"/>
      <c r="C31" s="44"/>
      <c r="D31" s="42"/>
      <c r="E31" s="42"/>
      <c r="F31" s="42"/>
      <c r="G31" s="42"/>
      <c r="H31" s="42"/>
      <c r="I31" s="42"/>
      <c r="J31" s="42"/>
    </row>
    <row r="32" spans="1:12" x14ac:dyDescent="0.25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76"/>
      <c r="L32" s="76"/>
    </row>
    <row r="33" spans="1:12" x14ac:dyDescent="0.25">
      <c r="A33" s="42"/>
      <c r="B33" s="45"/>
      <c r="C33" s="45"/>
      <c r="D33" s="45"/>
      <c r="E33" s="45"/>
      <c r="F33" s="45"/>
      <c r="G33" s="45"/>
      <c r="H33" s="45"/>
      <c r="I33" s="45"/>
      <c r="J33" s="45"/>
      <c r="K33" s="39"/>
      <c r="L33" s="39"/>
    </row>
    <row r="34" spans="1:12" x14ac:dyDescent="0.25">
      <c r="A34" s="44"/>
      <c r="B34" s="44"/>
      <c r="C34" s="44"/>
      <c r="D34" s="157"/>
      <c r="E34" s="157"/>
      <c r="F34" s="157"/>
      <c r="G34" s="44"/>
      <c r="H34" s="44"/>
      <c r="I34" s="44"/>
      <c r="J34" s="44"/>
      <c r="K34" s="76"/>
      <c r="L34" s="76"/>
    </row>
    <row r="35" spans="1:12" x14ac:dyDescent="0.25">
      <c r="A35" s="157"/>
      <c r="B35" s="157"/>
      <c r="C35" s="157"/>
      <c r="D35" s="157"/>
      <c r="E35" s="157"/>
      <c r="F35" s="157"/>
      <c r="G35" s="157"/>
      <c r="H35" s="157"/>
      <c r="I35" s="157"/>
      <c r="J35" s="157"/>
      <c r="K35" s="76"/>
      <c r="L35" s="76"/>
    </row>
    <row r="36" spans="1:12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</row>
  </sheetData>
  <mergeCells count="14">
    <mergeCell ref="A26:B26"/>
    <mergeCell ref="H26:J26"/>
    <mergeCell ref="A2:G2"/>
    <mergeCell ref="A20:L21"/>
    <mergeCell ref="A23:J23"/>
    <mergeCell ref="A25:B25"/>
    <mergeCell ref="H25:J25"/>
    <mergeCell ref="A35:J35"/>
    <mergeCell ref="A29:B29"/>
    <mergeCell ref="H29:J29"/>
    <mergeCell ref="A30:B30"/>
    <mergeCell ref="H30:J30"/>
    <mergeCell ref="A32:J32"/>
    <mergeCell ref="D34:F34"/>
  </mergeCells>
  <pageMargins left="0.7" right="0.7" top="0.75" bottom="0.75" header="0.3" footer="0.3"/>
  <pageSetup orientation="landscape" horizontalDpi="0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FF0000"/>
  </sheetPr>
  <dimension ref="B6:N6"/>
  <sheetViews>
    <sheetView workbookViewId="0"/>
  </sheetViews>
  <sheetFormatPr baseColWidth="10" defaultRowHeight="15" x14ac:dyDescent="0.25"/>
  <sheetData>
    <row r="6" spans="2:14" ht="31.5" x14ac:dyDescent="0.5">
      <c r="B6" s="41" t="s">
        <v>21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5</vt:i4>
      </vt:variant>
    </vt:vector>
  </HeadingPairs>
  <TitlesOfParts>
    <vt:vector size="14" baseType="lpstr">
      <vt:lpstr>SeNaSa Subsidiado</vt:lpstr>
      <vt:lpstr>SeNaSa Contributivo</vt:lpstr>
      <vt:lpstr>Semma</vt:lpstr>
      <vt:lpstr>Metasalud</vt:lpstr>
      <vt:lpstr>RENACER</vt:lpstr>
      <vt:lpstr>GMA</vt:lpstr>
      <vt:lpstr>La Monumental</vt:lpstr>
      <vt:lpstr>APS</vt:lpstr>
      <vt:lpstr>Nota</vt:lpstr>
      <vt:lpstr>APS!Área_de_impresión</vt:lpstr>
      <vt:lpstr>GMA!Área_de_impresión</vt:lpstr>
      <vt:lpstr>'La Monumental'!Área_de_impresión</vt:lpstr>
      <vt:lpstr>Metasalud!Área_de_impresión</vt:lpstr>
      <vt:lpstr>Semma!Área_de_impresión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Hamlert Alberto Méndez Acosta</dc:creator>
  <cp:lastModifiedBy>CONTABILIDAD-AUX</cp:lastModifiedBy>
  <cp:lastPrinted>2024-06-26T15:35:48Z</cp:lastPrinted>
  <dcterms:created xsi:type="dcterms:W3CDTF">2022-04-22T13:33:44Z</dcterms:created>
  <dcterms:modified xsi:type="dcterms:W3CDTF">2024-08-05T18:31:22Z</dcterms:modified>
</cp:coreProperties>
</file>