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FICIAL OAI\Downloads\"/>
    </mc:Choice>
  </mc:AlternateContent>
  <bookViews>
    <workbookView xWindow="0" yWindow="0" windowWidth="19200" windowHeight="12285"/>
  </bookViews>
  <sheets>
    <sheet name="NOMINA INTERNA" sheetId="8" r:id="rId1"/>
  </sheets>
  <externalReferences>
    <externalReference r:id="rId2"/>
  </externalReferences>
  <definedNames>
    <definedName name="JULIA" localSheetId="0">#REF!</definedName>
    <definedName name="JULIA">#REF!</definedName>
    <definedName name="NOMBRE" localSheetId="0">#REF!</definedName>
    <definedName name="NOMBRE">#REF!</definedName>
    <definedName name="ORS" localSheetId="0">#REF!</definedName>
    <definedName name="ORS">#REF!</definedName>
    <definedName name="Región">'[1]Criterios - No tocar'!$B$1:$K$1</definedName>
    <definedName name="Trimestre">'[1]Criterios - No tocar'!$M$2:$M$6</definedName>
  </definedNames>
  <calcPr calcId="152511"/>
</workbook>
</file>

<file path=xl/calcChain.xml><?xml version="1.0" encoding="utf-8"?>
<calcChain xmlns="http://schemas.openxmlformats.org/spreadsheetml/2006/main">
  <c r="Q27" i="8" l="1"/>
  <c r="K27" i="8"/>
  <c r="Q25" i="8"/>
  <c r="U25" i="8"/>
  <c r="Q24" i="8"/>
  <c r="U24" i="8"/>
  <c r="Q21" i="8"/>
  <c r="U21" i="8"/>
  <c r="Q23" i="8"/>
  <c r="U23" i="8"/>
  <c r="Q22" i="8"/>
  <c r="U22" i="8"/>
  <c r="T19" i="8"/>
  <c r="T27" i="8"/>
  <c r="S19" i="8"/>
  <c r="Q19" i="8"/>
  <c r="U19" i="8"/>
  <c r="Q20" i="8"/>
  <c r="U20" i="8"/>
  <c r="Q18" i="8"/>
  <c r="U18" i="8"/>
  <c r="U27" i="8"/>
  <c r="T18" i="8"/>
  <c r="S18" i="8"/>
  <c r="S27" i="8"/>
  <c r="P27" i="8"/>
  <c r="M27" i="8"/>
  <c r="L27" i="8"/>
  <c r="O27" i="8"/>
  <c r="N27" i="8"/>
  <c r="R27" i="8"/>
  <c r="P11" i="8"/>
  <c r="O11" i="8"/>
  <c r="N11" i="8"/>
  <c r="M11" i="8"/>
  <c r="L11" i="8"/>
  <c r="S11" i="8"/>
  <c r="U11" i="8"/>
  <c r="P10" i="8"/>
  <c r="P12" i="8"/>
  <c r="O10" i="8"/>
  <c r="N10" i="8"/>
  <c r="M10" i="8"/>
  <c r="T10" i="8"/>
  <c r="T12" i="8"/>
  <c r="L10" i="8"/>
  <c r="L12" i="8"/>
  <c r="Q12" i="8"/>
  <c r="K12" i="8"/>
  <c r="M12" i="8"/>
  <c r="O12" i="8"/>
  <c r="R10" i="8"/>
  <c r="N12" i="8"/>
  <c r="T11" i="8"/>
  <c r="R11" i="8"/>
  <c r="R12" i="8"/>
  <c r="S10" i="8"/>
  <c r="S12" i="8"/>
  <c r="U10" i="8"/>
  <c r="U12" i="8"/>
</calcChain>
</file>

<file path=xl/comments1.xml><?xml version="1.0" encoding="utf-8"?>
<comments xmlns="http://schemas.openxmlformats.org/spreadsheetml/2006/main">
  <authors>
    <author>Libanesa Feliz</author>
    <author>Mayelin Mendez</author>
  </authors>
  <commentList>
    <comment ref="G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IDENTIFICAR SI ES -
- CONTRATADO
-COMPENSACION
- TENPORAL
- CUBRE VACACIONES
- CUBRE LICENCIAS </t>
        </r>
      </text>
    </comment>
    <comment ref="H7" authorId="1" shapeId="0">
      <text>
        <r>
          <rPr>
            <b/>
            <sz val="9"/>
            <color indexed="81"/>
            <rFont val="Tahoma"/>
            <family val="2"/>
          </rPr>
          <t>Mayelin Mendez:</t>
        </r>
        <r>
          <rPr>
            <sz val="9"/>
            <color indexed="81"/>
            <rFont val="Tahoma"/>
            <family val="2"/>
          </rPr>
          <t xml:space="preserve">
Identificar grupo ocupacional:
I- Servicios Generales
II- Supervision y Apoyo
III- Tecnicos
IV- Profesionales
 </t>
        </r>
      </text>
    </comment>
    <comment ref="I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en caso de no tener contrato, debe igual colocar la fecha en la incio a laborar en el centro</t>
        </r>
      </text>
    </comment>
    <comment ref="J9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CUANDO FINALIXA EL CONTRATO</t>
        </r>
      </text>
    </comment>
    <comment ref="G15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IDENTIFICAR SI ES -
- CONTRATADO
-COMPENSACION
- TENPORAL
- CUBRE VACACIONES
- CUBRE LICENCIAS </t>
        </r>
      </text>
    </comment>
    <comment ref="H15" authorId="1" shapeId="0">
      <text>
        <r>
          <rPr>
            <b/>
            <sz val="9"/>
            <color indexed="81"/>
            <rFont val="Tahoma"/>
            <family val="2"/>
          </rPr>
          <t>Mayelin Mendez:</t>
        </r>
        <r>
          <rPr>
            <sz val="9"/>
            <color indexed="81"/>
            <rFont val="Tahoma"/>
            <family val="2"/>
          </rPr>
          <t xml:space="preserve">
Identificar grupo ocupacional:
I- Servicios Generales
II- Supervision y Apoyo
III- Tecnicos
IV- Profesionales
 </t>
        </r>
      </text>
    </comment>
    <comment ref="I15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en caso de no tener contrato, debe igual colocar la fecha en la incio a laborar en el centro</t>
        </r>
      </text>
    </comment>
    <comment ref="J1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CUANDO FINALIXA EL CONTRATO</t>
        </r>
      </text>
    </comment>
  </commentList>
</comments>
</file>

<file path=xl/sharedStrings.xml><?xml version="1.0" encoding="utf-8"?>
<sst xmlns="http://schemas.openxmlformats.org/spreadsheetml/2006/main" count="149" uniqueCount="91">
  <si>
    <t xml:space="preserve">Servicio Nacional de Salud </t>
  </si>
  <si>
    <t>TOTAL GENERAL</t>
  </si>
  <si>
    <t xml:space="preserve">Nómina Interna Empleados </t>
  </si>
  <si>
    <t xml:space="preserve"> No. </t>
  </si>
  <si>
    <t xml:space="preserve">Cedula </t>
  </si>
  <si>
    <t>Nombre</t>
  </si>
  <si>
    <t>Apellido</t>
  </si>
  <si>
    <t>Departamento</t>
  </si>
  <si>
    <t xml:space="preserve">Función </t>
  </si>
  <si>
    <t>Estatus</t>
  </si>
  <si>
    <t>Grupo Ocupacional</t>
  </si>
  <si>
    <t>Fecha de inicio del contrato</t>
  </si>
  <si>
    <t>Sueldo Bruto (RD$)</t>
  </si>
  <si>
    <t>Seguridad Social (LEY 87-01)</t>
  </si>
  <si>
    <t>Total Retenciones y Aportes</t>
  </si>
  <si>
    <t>Sueldo Neto (RD$)</t>
  </si>
  <si>
    <t>Cuenta Banco</t>
  </si>
  <si>
    <t>Seguro de Pensión (9.97%)</t>
  </si>
  <si>
    <t>Riesgos Laborales (1.3%) (2*)</t>
  </si>
  <si>
    <t>Seguro de Salud (10.53%)    (3*)</t>
  </si>
  <si>
    <t>Registro Dependientes Adicionales (4*)</t>
  </si>
  <si>
    <t>Subtotal TSS</t>
  </si>
  <si>
    <t>Deducción Empleado</t>
  </si>
  <si>
    <t>Aportes Patronal</t>
  </si>
  <si>
    <t>Desde</t>
  </si>
  <si>
    <t>Hasta</t>
  </si>
  <si>
    <t>Empleado (2.87%)</t>
  </si>
  <si>
    <t>Patronal (7.10%)</t>
  </si>
  <si>
    <t>Empleado (3.04%)</t>
  </si>
  <si>
    <t>Patronal (7.09%)</t>
  </si>
  <si>
    <t>PREPARADO POR:</t>
  </si>
  <si>
    <t xml:space="preserve">REVISADO POR: </t>
  </si>
  <si>
    <t xml:space="preserve">APROBADO POR: </t>
  </si>
  <si>
    <t xml:space="preserve">Enc. Depto. De Contbailidad </t>
  </si>
  <si>
    <t>Administrador</t>
  </si>
  <si>
    <t>Director General</t>
  </si>
  <si>
    <t>Licda Claribel Alt. Cruz Corcino</t>
  </si>
  <si>
    <t>Licda. Yenny Masiel Garcia</t>
  </si>
  <si>
    <t xml:space="preserve">    HOSPITAL MUNICIPAL FANTINO</t>
  </si>
  <si>
    <t>087-0001453-6</t>
  </si>
  <si>
    <t>Pablo Antonio De Jesús</t>
  </si>
  <si>
    <t>Fabián Núñez</t>
  </si>
  <si>
    <t>Administración</t>
  </si>
  <si>
    <t>Parqueador</t>
  </si>
  <si>
    <t>Contratado</t>
  </si>
  <si>
    <t>I</t>
  </si>
  <si>
    <t>Contrato vigente</t>
  </si>
  <si>
    <t>087-0001579-8</t>
  </si>
  <si>
    <t>Juana</t>
  </si>
  <si>
    <t>López Hilario</t>
  </si>
  <si>
    <t>Lavandería</t>
  </si>
  <si>
    <t>Lavandera</t>
  </si>
  <si>
    <t>Contratada</t>
  </si>
  <si>
    <t>0-901206968</t>
  </si>
  <si>
    <t xml:space="preserve"> 049-0086226-1</t>
  </si>
  <si>
    <t>087-0002425-3</t>
  </si>
  <si>
    <t xml:space="preserve">Rafael </t>
  </si>
  <si>
    <t>Vasquez Bautista</t>
  </si>
  <si>
    <t xml:space="preserve">Jesus Maria </t>
  </si>
  <si>
    <t>Mosquea Sosa</t>
  </si>
  <si>
    <t>medicina interna</t>
  </si>
  <si>
    <t>Mayordoma</t>
  </si>
  <si>
    <t>médico</t>
  </si>
  <si>
    <t>Mayordomia</t>
  </si>
  <si>
    <t>Carta Compromiso</t>
  </si>
  <si>
    <t>IV</t>
  </si>
  <si>
    <t>Retencion 10%</t>
  </si>
  <si>
    <t xml:space="preserve">Correspondiente al carta compromiso </t>
  </si>
  <si>
    <t>087-0021199-1</t>
  </si>
  <si>
    <t xml:space="preserve">Elizabeth </t>
  </si>
  <si>
    <t>Contreras Acosta</t>
  </si>
  <si>
    <t>049-0022523-8</t>
  </si>
  <si>
    <t xml:space="preserve">Luz </t>
  </si>
  <si>
    <t>Del Alba Acosta</t>
  </si>
  <si>
    <t xml:space="preserve">                             DR. Jose Heriberto Ramos M.</t>
  </si>
  <si>
    <t>Oneyda</t>
  </si>
  <si>
    <t>Romero</t>
  </si>
  <si>
    <t>087-0000500-5</t>
  </si>
  <si>
    <t>conserje</t>
  </si>
  <si>
    <t xml:space="preserve">Noelia </t>
  </si>
  <si>
    <t>Lucia Beato</t>
  </si>
  <si>
    <t>Perla Elianir</t>
  </si>
  <si>
    <t>Sosa Castaño</t>
  </si>
  <si>
    <t>087-0021031-6</t>
  </si>
  <si>
    <t>Candido</t>
  </si>
  <si>
    <t>Almanzar</t>
  </si>
  <si>
    <t>087-0002812-2</t>
  </si>
  <si>
    <t>Gomez De La Cruz</t>
  </si>
  <si>
    <t xml:space="preserve">Luis Ramon </t>
  </si>
  <si>
    <t>402-2085971-0</t>
  </si>
  <si>
    <t>Correspondiente al mes de  enero  del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</si>
</sst>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-* #,##0.00\ _€_-;\-* #,##0.00\ _€_-;_-* &quot;-&quot;??\ _€_-;_-@_-"/>
    <numFmt numFmtId="165" formatCode="#,##0.00;[Red]#,##0.0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name val="Verdana"/>
      <family val="2"/>
    </font>
    <font>
      <sz val="12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name val="Arial"/>
      <family val="2"/>
    </font>
    <font>
      <sz val="9"/>
      <name val="Calibri"/>
      <family val="2"/>
    </font>
    <font>
      <sz val="11"/>
      <color theme="1"/>
      <name val="Calibri"/>
      <family val="2"/>
      <scheme val="minor"/>
    </font>
    <font>
      <sz val="9"/>
      <color theme="1"/>
      <name val="Calibri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8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9" fontId="12" fillId="0" borderId="0" applyFont="0" applyFill="0" applyBorder="0" applyAlignment="0" applyProtection="0"/>
  </cellStyleXfs>
  <cellXfs count="58">
    <xf numFmtId="0" fontId="0" fillId="0" borderId="0" xfId="0"/>
    <xf numFmtId="0" fontId="1" fillId="0" borderId="0" xfId="8" applyFont="1" applyAlignment="1">
      <alignment vertical="center"/>
    </xf>
    <xf numFmtId="0" fontId="1" fillId="0" borderId="0" xfId="8" applyFont="1"/>
    <xf numFmtId="0" fontId="3" fillId="0" borderId="0" xfId="8" applyFont="1" applyAlignment="1">
      <alignment horizontal="center" vertical="center"/>
    </xf>
    <xf numFmtId="0" fontId="7" fillId="0" borderId="0" xfId="8" applyFont="1"/>
    <xf numFmtId="0" fontId="8" fillId="0" borderId="0" xfId="8" applyFont="1"/>
    <xf numFmtId="0" fontId="8" fillId="0" borderId="0" xfId="8" applyFont="1" applyAlignment="1">
      <alignment vertical="center"/>
    </xf>
    <xf numFmtId="0" fontId="10" fillId="2" borderId="1" xfId="8" applyFont="1" applyFill="1" applyBorder="1" applyAlignment="1">
      <alignment horizontal="center" vertical="center"/>
    </xf>
    <xf numFmtId="0" fontId="10" fillId="4" borderId="1" xfId="8" applyFont="1" applyFill="1" applyBorder="1" applyAlignment="1">
      <alignment horizontal="center" vertical="center" wrapText="1"/>
    </xf>
    <xf numFmtId="0" fontId="8" fillId="4" borderId="1" xfId="8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8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>
      <alignment horizontal="right" vertical="center"/>
    </xf>
    <xf numFmtId="4" fontId="8" fillId="4" borderId="1" xfId="0" applyNumberFormat="1" applyFont="1" applyFill="1" applyBorder="1" applyAlignment="1">
      <alignment horizontal="right" vertical="center"/>
    </xf>
    <xf numFmtId="2" fontId="8" fillId="4" borderId="1" xfId="0" applyNumberFormat="1" applyFont="1" applyFill="1" applyBorder="1" applyAlignment="1">
      <alignment horizontal="right" vertical="center"/>
    </xf>
    <xf numFmtId="4" fontId="8" fillId="4" borderId="1" xfId="8" applyNumberFormat="1" applyFont="1" applyFill="1" applyBorder="1" applyAlignment="1">
      <alignment horizontal="right" vertical="center"/>
    </xf>
    <xf numFmtId="0" fontId="8" fillId="4" borderId="1" xfId="0" applyFont="1" applyFill="1" applyBorder="1" applyAlignment="1">
      <alignment horizontal="center" vertical="center"/>
    </xf>
    <xf numFmtId="4" fontId="8" fillId="4" borderId="1" xfId="8" applyNumberFormat="1" applyFont="1" applyFill="1" applyBorder="1" applyAlignment="1">
      <alignment horizontal="center" vertical="center"/>
    </xf>
    <xf numFmtId="3" fontId="8" fillId="4" borderId="1" xfId="0" applyNumberFormat="1" applyFont="1" applyFill="1" applyBorder="1" applyAlignment="1">
      <alignment horizontal="center" vertical="center"/>
    </xf>
    <xf numFmtId="0" fontId="10" fillId="4" borderId="1" xfId="8" applyFont="1" applyFill="1" applyBorder="1" applyAlignment="1">
      <alignment horizontal="center" vertical="center"/>
    </xf>
    <xf numFmtId="0" fontId="10" fillId="5" borderId="1" xfId="8" applyFont="1" applyFill="1" applyBorder="1" applyAlignment="1">
      <alignment vertical="center" wrapText="1"/>
    </xf>
    <xf numFmtId="4" fontId="10" fillId="5" borderId="1" xfId="8" applyNumberFormat="1" applyFont="1" applyFill="1" applyBorder="1" applyAlignment="1">
      <alignment horizontal="right" vertical="center"/>
    </xf>
    <xf numFmtId="4" fontId="10" fillId="4" borderId="1" xfId="8" applyNumberFormat="1" applyFont="1" applyFill="1" applyBorder="1" applyAlignment="1">
      <alignment horizontal="right" vertical="center"/>
    </xf>
    <xf numFmtId="0" fontId="13" fillId="6" borderId="5" xfId="0" applyFont="1" applyFill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8" fillId="4" borderId="1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0" borderId="0" xfId="0" applyFont="1"/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wrapText="1"/>
    </xf>
    <xf numFmtId="4" fontId="8" fillId="0" borderId="0" xfId="8" applyNumberFormat="1" applyFont="1"/>
    <xf numFmtId="49" fontId="8" fillId="0" borderId="1" xfId="8" applyNumberFormat="1" applyFont="1" applyBorder="1" applyAlignment="1">
      <alignment horizontal="left"/>
    </xf>
    <xf numFmtId="1" fontId="8" fillId="0" borderId="1" xfId="1" applyNumberFormat="1" applyFont="1" applyBorder="1" applyAlignment="1">
      <alignment horizontal="left"/>
    </xf>
    <xf numFmtId="0" fontId="8" fillId="0" borderId="1" xfId="1" applyNumberFormat="1" applyFont="1" applyBorder="1" applyAlignment="1">
      <alignment horizontal="left"/>
    </xf>
    <xf numFmtId="0" fontId="8" fillId="0" borderId="1" xfId="8" applyFont="1" applyBorder="1" applyAlignment="1"/>
    <xf numFmtId="0" fontId="10" fillId="4" borderId="1" xfId="8" applyFont="1" applyFill="1" applyBorder="1" applyAlignment="1">
      <alignment horizontal="center" vertical="center" wrapText="1"/>
    </xf>
    <xf numFmtId="0" fontId="10" fillId="0" borderId="0" xfId="8" applyFont="1" applyAlignment="1">
      <alignment horizontal="left" vertical="center"/>
    </xf>
    <xf numFmtId="0" fontId="10" fillId="4" borderId="1" xfId="8" applyFont="1" applyFill="1" applyBorder="1" applyAlignment="1">
      <alignment horizontal="center" vertical="center"/>
    </xf>
    <xf numFmtId="0" fontId="8" fillId="0" borderId="0" xfId="8" applyFont="1" applyAlignment="1">
      <alignment horizontal="center" vertical="center"/>
    </xf>
    <xf numFmtId="0" fontId="9" fillId="0" borderId="0" xfId="8" applyFont="1" applyAlignment="1">
      <alignment horizontal="center" vertical="center"/>
    </xf>
    <xf numFmtId="0" fontId="10" fillId="0" borderId="0" xfId="8" applyFont="1" applyAlignment="1">
      <alignment horizontal="center" vertical="center"/>
    </xf>
    <xf numFmtId="0" fontId="10" fillId="2" borderId="1" xfId="8" applyFont="1" applyFill="1" applyBorder="1" applyAlignment="1">
      <alignment horizontal="center" vertical="center"/>
    </xf>
    <xf numFmtId="0" fontId="10" fillId="2" borderId="1" xfId="8" applyFont="1" applyFill="1" applyBorder="1" applyAlignment="1">
      <alignment horizontal="center" vertical="center" wrapText="1"/>
    </xf>
    <xf numFmtId="0" fontId="10" fillId="2" borderId="2" xfId="8" applyFont="1" applyFill="1" applyBorder="1" applyAlignment="1">
      <alignment horizontal="center" vertical="center"/>
    </xf>
    <xf numFmtId="0" fontId="10" fillId="2" borderId="3" xfId="8" applyFont="1" applyFill="1" applyBorder="1" applyAlignment="1">
      <alignment horizontal="center" vertical="center"/>
    </xf>
    <xf numFmtId="0" fontId="10" fillId="2" borderId="4" xfId="8" applyFont="1" applyFill="1" applyBorder="1" applyAlignment="1">
      <alignment horizontal="center" vertical="center"/>
    </xf>
    <xf numFmtId="0" fontId="10" fillId="7" borderId="2" xfId="8" applyFont="1" applyFill="1" applyBorder="1" applyAlignment="1">
      <alignment horizontal="center" vertical="center" wrapText="1"/>
    </xf>
    <xf numFmtId="0" fontId="10" fillId="7" borderId="3" xfId="8" applyFont="1" applyFill="1" applyBorder="1" applyAlignment="1">
      <alignment horizontal="center" vertical="center" wrapText="1"/>
    </xf>
    <xf numFmtId="0" fontId="10" fillId="7" borderId="4" xfId="8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6" fillId="0" borderId="0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 wrapText="1"/>
    </xf>
  </cellXfs>
  <cellStyles count="10">
    <cellStyle name="Millares" xfId="1" builtinId="3"/>
    <cellStyle name="Millares 2" xfId="2"/>
    <cellStyle name="Millares 2 2" xfId="3"/>
    <cellStyle name="Millares 2 2 2" xfId="4"/>
    <cellStyle name="Millares 3" xfId="5"/>
    <cellStyle name="Millares 9" xfId="6"/>
    <cellStyle name="Normal" xfId="0" builtinId="0"/>
    <cellStyle name="Normal 2" xfId="7"/>
    <cellStyle name="Normal 2 2" xfId="8"/>
    <cellStyle name="Porcentaje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francisca.castro\Downloads\Formulario%20nuevo%20de%20la%20ejecucion%20presupuestaria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ulario"/>
      <sheetName val="Base - No tocar"/>
      <sheetName val="Criterios - No tocar"/>
      <sheetName val="MENE2"/>
      <sheetName val="MENE3"/>
    </sheetNames>
    <sheetDataSet>
      <sheetData sheetId="0" refreshError="1"/>
      <sheetData sheetId="1" refreshError="1"/>
      <sheetData sheetId="2">
        <row r="1">
          <cell r="B1" t="str">
            <v>Metropolitano - '0</v>
          </cell>
          <cell r="C1" t="str">
            <v>Valdesia - I</v>
          </cell>
          <cell r="D1" t="str">
            <v>Norcentral - II</v>
          </cell>
          <cell r="E1" t="str">
            <v>Nordeste - III</v>
          </cell>
          <cell r="F1" t="str">
            <v>Enriquillo - IV</v>
          </cell>
          <cell r="G1" t="str">
            <v>Este - V</v>
          </cell>
          <cell r="H1" t="str">
            <v>El Valle - VI</v>
          </cell>
          <cell r="I1" t="str">
            <v>Cibao Occidental - VII</v>
          </cell>
          <cell r="J1" t="str">
            <v>Cibao Central - VIII</v>
          </cell>
          <cell r="K1" t="str">
            <v>Vacío</v>
          </cell>
        </row>
        <row r="2">
          <cell r="M2" t="str">
            <v>Vacío</v>
          </cell>
        </row>
        <row r="3">
          <cell r="M3" t="str">
            <v>enero  - marzo</v>
          </cell>
        </row>
        <row r="4">
          <cell r="M4" t="str">
            <v>abril - junio</v>
          </cell>
        </row>
        <row r="5">
          <cell r="M5" t="str">
            <v>julio - septiembre</v>
          </cell>
        </row>
        <row r="6">
          <cell r="M6" t="str">
            <v>octubre - Diciembre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32"/>
  <sheetViews>
    <sheetView showGridLines="0" tabSelected="1" topLeftCell="A7" zoomScaleNormal="100" workbookViewId="0">
      <selection activeCell="B23" sqref="B23"/>
    </sheetView>
  </sheetViews>
  <sheetFormatPr baseColWidth="10" defaultRowHeight="12.75" x14ac:dyDescent="0.2"/>
  <cols>
    <col min="1" max="1" width="7.28515625" style="2" customWidth="1"/>
    <col min="2" max="2" width="12.42578125" style="2" customWidth="1"/>
    <col min="3" max="3" width="10.5703125" style="2" customWidth="1"/>
    <col min="4" max="4" width="16" style="2" customWidth="1"/>
    <col min="5" max="5" width="9.7109375" style="2" customWidth="1"/>
    <col min="6" max="6" width="8.7109375" style="2" customWidth="1"/>
    <col min="7" max="7" width="7.85546875" style="2" customWidth="1"/>
    <col min="8" max="8" width="4.28515625" style="2" customWidth="1"/>
    <col min="9" max="9" width="9.42578125" style="2" customWidth="1"/>
    <col min="10" max="10" width="10" style="2" customWidth="1"/>
    <col min="11" max="11" width="10.5703125" style="2" customWidth="1"/>
    <col min="12" max="12" width="10.140625" style="2" bestFit="1" customWidth="1"/>
    <col min="13" max="13" width="9.85546875" style="2" customWidth="1"/>
    <col min="14" max="14" width="8.85546875" style="2" customWidth="1"/>
    <col min="15" max="15" width="8.140625" style="2" customWidth="1"/>
    <col min="16" max="16" width="8.7109375" style="2" customWidth="1"/>
    <col min="17" max="18" width="8.5703125" style="2" customWidth="1"/>
    <col min="19" max="19" width="8.140625" style="2" customWidth="1"/>
    <col min="20" max="20" width="8" style="2" customWidth="1"/>
    <col min="21" max="21" width="9.85546875" style="2" customWidth="1"/>
    <col min="22" max="22" width="10.85546875" style="2" customWidth="1"/>
    <col min="23" max="23" width="3.28515625" style="2" customWidth="1"/>
    <col min="24" max="16384" width="11.42578125" style="2"/>
  </cols>
  <sheetData>
    <row r="1" spans="1:30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30" x14ac:dyDescent="0.2">
      <c r="A2" s="43" t="s">
        <v>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</row>
    <row r="3" spans="1:30" x14ac:dyDescent="0.2">
      <c r="A3" s="44" t="s">
        <v>38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</row>
    <row r="4" spans="1:30" x14ac:dyDescent="0.2">
      <c r="A4" s="45" t="s">
        <v>2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</row>
    <row r="5" spans="1:30" x14ac:dyDescent="0.2">
      <c r="A5" s="41" t="s">
        <v>90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3"/>
      <c r="X5" s="3"/>
      <c r="Y5" s="3"/>
      <c r="Z5" s="3"/>
      <c r="AA5" s="3"/>
      <c r="AB5" s="3"/>
      <c r="AC5" s="3"/>
      <c r="AD5" s="3"/>
    </row>
    <row r="6" spans="1:30" x14ac:dyDescent="0.2">
      <c r="A6" s="5"/>
      <c r="B6" s="5"/>
      <c r="C6" s="5"/>
      <c r="D6" s="5"/>
      <c r="E6" s="5"/>
      <c r="F6" s="5"/>
      <c r="G6" s="5"/>
      <c r="H6" s="5"/>
      <c r="I6" s="5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1"/>
      <c r="X6" s="1"/>
      <c r="Y6" s="1"/>
      <c r="Z6" s="1"/>
      <c r="AA6" s="1"/>
      <c r="AB6" s="1"/>
      <c r="AC6" s="1"/>
      <c r="AD6" s="1"/>
    </row>
    <row r="7" spans="1:30" x14ac:dyDescent="0.2">
      <c r="A7" s="40" t="s">
        <v>3</v>
      </c>
      <c r="B7" s="46" t="s">
        <v>4</v>
      </c>
      <c r="C7" s="46" t="s">
        <v>5</v>
      </c>
      <c r="D7" s="46" t="s">
        <v>6</v>
      </c>
      <c r="E7" s="48" t="s">
        <v>7</v>
      </c>
      <c r="F7" s="48" t="s">
        <v>8</v>
      </c>
      <c r="G7" s="48" t="s">
        <v>9</v>
      </c>
      <c r="H7" s="51" t="s">
        <v>10</v>
      </c>
      <c r="I7" s="46" t="s">
        <v>11</v>
      </c>
      <c r="J7" s="46"/>
      <c r="K7" s="47" t="s">
        <v>12</v>
      </c>
      <c r="L7" s="42" t="s">
        <v>13</v>
      </c>
      <c r="M7" s="42"/>
      <c r="N7" s="42"/>
      <c r="O7" s="42"/>
      <c r="P7" s="42"/>
      <c r="Q7" s="42"/>
      <c r="R7" s="42"/>
      <c r="S7" s="40" t="s">
        <v>14</v>
      </c>
      <c r="T7" s="40"/>
      <c r="U7" s="40" t="s">
        <v>15</v>
      </c>
      <c r="V7" s="40" t="s">
        <v>16</v>
      </c>
    </row>
    <row r="8" spans="1:30" x14ac:dyDescent="0.2">
      <c r="A8" s="40"/>
      <c r="B8" s="46"/>
      <c r="C8" s="46"/>
      <c r="D8" s="46"/>
      <c r="E8" s="49"/>
      <c r="F8" s="49"/>
      <c r="G8" s="49"/>
      <c r="H8" s="52"/>
      <c r="I8" s="46"/>
      <c r="J8" s="46"/>
      <c r="K8" s="47"/>
      <c r="L8" s="40" t="s">
        <v>17</v>
      </c>
      <c r="M8" s="40"/>
      <c r="N8" s="40" t="s">
        <v>18</v>
      </c>
      <c r="O8" s="40" t="s">
        <v>19</v>
      </c>
      <c r="P8" s="40"/>
      <c r="Q8" s="40" t="s">
        <v>20</v>
      </c>
      <c r="R8" s="40" t="s">
        <v>21</v>
      </c>
      <c r="S8" s="40" t="s">
        <v>22</v>
      </c>
      <c r="T8" s="40" t="s">
        <v>23</v>
      </c>
      <c r="U8" s="40"/>
      <c r="V8" s="40"/>
    </row>
    <row r="9" spans="1:30" ht="36" x14ac:dyDescent="0.2">
      <c r="A9" s="40"/>
      <c r="B9" s="46"/>
      <c r="C9" s="46"/>
      <c r="D9" s="46"/>
      <c r="E9" s="50"/>
      <c r="F9" s="50"/>
      <c r="G9" s="50"/>
      <c r="H9" s="53"/>
      <c r="I9" s="7" t="s">
        <v>24</v>
      </c>
      <c r="J9" s="7" t="s">
        <v>25</v>
      </c>
      <c r="K9" s="47"/>
      <c r="L9" s="8" t="s">
        <v>26</v>
      </c>
      <c r="M9" s="8" t="s">
        <v>27</v>
      </c>
      <c r="N9" s="40"/>
      <c r="O9" s="8" t="s">
        <v>28</v>
      </c>
      <c r="P9" s="8" t="s">
        <v>29</v>
      </c>
      <c r="Q9" s="40"/>
      <c r="R9" s="40"/>
      <c r="S9" s="40"/>
      <c r="T9" s="40"/>
      <c r="U9" s="40"/>
      <c r="V9" s="40"/>
    </row>
    <row r="10" spans="1:30" ht="18.75" customHeight="1" x14ac:dyDescent="0.2">
      <c r="A10" s="9">
        <v>1</v>
      </c>
      <c r="B10" s="10" t="s">
        <v>39</v>
      </c>
      <c r="C10" s="10" t="s">
        <v>40</v>
      </c>
      <c r="D10" s="10" t="s">
        <v>41</v>
      </c>
      <c r="E10" s="11" t="s">
        <v>42</v>
      </c>
      <c r="F10" s="11" t="s">
        <v>43</v>
      </c>
      <c r="G10" s="10" t="s">
        <v>44</v>
      </c>
      <c r="H10" s="12" t="s">
        <v>45</v>
      </c>
      <c r="I10" s="13">
        <v>43222</v>
      </c>
      <c r="J10" s="13" t="s">
        <v>46</v>
      </c>
      <c r="K10" s="14">
        <v>10000</v>
      </c>
      <c r="L10" s="15">
        <f>K10*2.87%</f>
        <v>287</v>
      </c>
      <c r="M10" s="15">
        <f>K10*7.1%</f>
        <v>709.99999999999989</v>
      </c>
      <c r="N10" s="16">
        <f>K10*1.3%</f>
        <v>130</v>
      </c>
      <c r="O10" s="15">
        <f>K10*3.04%</f>
        <v>304</v>
      </c>
      <c r="P10" s="15">
        <f>K10*7.09%</f>
        <v>709</v>
      </c>
      <c r="Q10" s="17"/>
      <c r="R10" s="17">
        <f>SUM(L10:Q10)</f>
        <v>2140</v>
      </c>
      <c r="S10" s="17">
        <f>+L10+O10</f>
        <v>591</v>
      </c>
      <c r="T10" s="17">
        <f>+M10+N10+P10</f>
        <v>1549</v>
      </c>
      <c r="U10" s="17">
        <f>K10-S10</f>
        <v>9409</v>
      </c>
      <c r="V10" s="18">
        <v>9600758925</v>
      </c>
    </row>
    <row r="11" spans="1:30" ht="12.75" customHeight="1" x14ac:dyDescent="0.2">
      <c r="A11" s="9">
        <v>2</v>
      </c>
      <c r="B11" s="10" t="s">
        <v>47</v>
      </c>
      <c r="C11" s="10" t="s">
        <v>48</v>
      </c>
      <c r="D11" s="10" t="s">
        <v>49</v>
      </c>
      <c r="E11" s="11" t="s">
        <v>50</v>
      </c>
      <c r="F11" s="11" t="s">
        <v>51</v>
      </c>
      <c r="G11" s="10" t="s">
        <v>52</v>
      </c>
      <c r="H11" s="12" t="s">
        <v>45</v>
      </c>
      <c r="I11" s="13">
        <v>41427</v>
      </c>
      <c r="J11" s="13" t="s">
        <v>46</v>
      </c>
      <c r="K11" s="14">
        <v>7000</v>
      </c>
      <c r="L11" s="15">
        <f>K11*2.87%</f>
        <v>200.9</v>
      </c>
      <c r="M11" s="15">
        <f>K11*7.1%</f>
        <v>496.99999999999994</v>
      </c>
      <c r="N11" s="16">
        <f>K11*1.3%</f>
        <v>91.000000000000014</v>
      </c>
      <c r="O11" s="15">
        <f>K11*3.04%</f>
        <v>212.8</v>
      </c>
      <c r="P11" s="15">
        <f>K11*7.09%</f>
        <v>496.3</v>
      </c>
      <c r="Q11" s="19"/>
      <c r="R11" s="17">
        <f>SUM(L11:Q11)</f>
        <v>1498</v>
      </c>
      <c r="S11" s="17">
        <f>+L11+O11</f>
        <v>413.70000000000005</v>
      </c>
      <c r="T11" s="17">
        <f>+M11+N11+P11</f>
        <v>1084.3</v>
      </c>
      <c r="U11" s="17">
        <f>K11-S11</f>
        <v>6586.3</v>
      </c>
      <c r="V11" s="20" t="s">
        <v>53</v>
      </c>
    </row>
    <row r="12" spans="1:30" s="4" customFormat="1" ht="24" x14ac:dyDescent="0.2">
      <c r="A12" s="21"/>
      <c r="B12" s="22"/>
      <c r="C12" s="22"/>
      <c r="D12" s="22"/>
      <c r="E12" s="22"/>
      <c r="F12" s="22"/>
      <c r="G12" s="22"/>
      <c r="H12" s="22"/>
      <c r="I12" s="22"/>
      <c r="J12" s="22" t="s">
        <v>1</v>
      </c>
      <c r="K12" s="23">
        <f t="shared" ref="K12:U12" si="0">SUM(K10:K11)</f>
        <v>17000</v>
      </c>
      <c r="L12" s="24">
        <f t="shared" si="0"/>
        <v>487.9</v>
      </c>
      <c r="M12" s="24">
        <f t="shared" si="0"/>
        <v>1206.9999999999998</v>
      </c>
      <c r="N12" s="24">
        <f t="shared" si="0"/>
        <v>221</v>
      </c>
      <c r="O12" s="24">
        <f t="shared" si="0"/>
        <v>516.79999999999995</v>
      </c>
      <c r="P12" s="24">
        <f t="shared" si="0"/>
        <v>1205.3</v>
      </c>
      <c r="Q12" s="24">
        <f t="shared" si="0"/>
        <v>0</v>
      </c>
      <c r="R12" s="24">
        <f t="shared" si="0"/>
        <v>3638</v>
      </c>
      <c r="S12" s="24">
        <f t="shared" si="0"/>
        <v>1004.7</v>
      </c>
      <c r="T12" s="24">
        <f t="shared" si="0"/>
        <v>2633.3</v>
      </c>
      <c r="U12" s="24">
        <f t="shared" si="0"/>
        <v>15995.3</v>
      </c>
      <c r="V12" s="24"/>
    </row>
    <row r="13" spans="1:30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spans="1:30" x14ac:dyDescent="0.2">
      <c r="A14" s="41" t="s">
        <v>67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</row>
    <row r="15" spans="1:30" x14ac:dyDescent="0.2">
      <c r="A15" s="40" t="s">
        <v>3</v>
      </c>
      <c r="B15" s="46" t="s">
        <v>4</v>
      </c>
      <c r="C15" s="46" t="s">
        <v>5</v>
      </c>
      <c r="D15" s="46" t="s">
        <v>6</v>
      </c>
      <c r="E15" s="48" t="s">
        <v>7</v>
      </c>
      <c r="F15" s="48" t="s">
        <v>8</v>
      </c>
      <c r="G15" s="48" t="s">
        <v>9</v>
      </c>
      <c r="H15" s="51" t="s">
        <v>10</v>
      </c>
      <c r="I15" s="46" t="s">
        <v>11</v>
      </c>
      <c r="J15" s="46"/>
      <c r="K15" s="47" t="s">
        <v>12</v>
      </c>
      <c r="L15" s="42" t="s">
        <v>13</v>
      </c>
      <c r="M15" s="42"/>
      <c r="N15" s="42"/>
      <c r="O15" s="42"/>
      <c r="P15" s="42"/>
      <c r="Q15" s="42"/>
      <c r="R15" s="42"/>
      <c r="S15" s="40" t="s">
        <v>14</v>
      </c>
      <c r="T15" s="40"/>
      <c r="U15" s="40" t="s">
        <v>15</v>
      </c>
      <c r="V15" s="40" t="s">
        <v>16</v>
      </c>
    </row>
    <row r="16" spans="1:30" x14ac:dyDescent="0.2">
      <c r="A16" s="40"/>
      <c r="B16" s="46"/>
      <c r="C16" s="46"/>
      <c r="D16" s="46"/>
      <c r="E16" s="49"/>
      <c r="F16" s="49"/>
      <c r="G16" s="49"/>
      <c r="H16" s="52"/>
      <c r="I16" s="46"/>
      <c r="J16" s="46"/>
      <c r="K16" s="47"/>
      <c r="L16" s="40" t="s">
        <v>17</v>
      </c>
      <c r="M16" s="40"/>
      <c r="N16" s="40" t="s">
        <v>18</v>
      </c>
      <c r="O16" s="40" t="s">
        <v>19</v>
      </c>
      <c r="P16" s="40"/>
      <c r="Q16" s="40" t="s">
        <v>66</v>
      </c>
      <c r="R16" s="40" t="s">
        <v>21</v>
      </c>
      <c r="S16" s="40" t="s">
        <v>22</v>
      </c>
      <c r="T16" s="40" t="s">
        <v>23</v>
      </c>
      <c r="U16" s="40"/>
      <c r="V16" s="40"/>
    </row>
    <row r="17" spans="1:22" ht="36" x14ac:dyDescent="0.2">
      <c r="A17" s="40"/>
      <c r="B17" s="46"/>
      <c r="C17" s="46"/>
      <c r="D17" s="46"/>
      <c r="E17" s="50"/>
      <c r="F17" s="50"/>
      <c r="G17" s="50"/>
      <c r="H17" s="53"/>
      <c r="I17" s="7" t="s">
        <v>24</v>
      </c>
      <c r="J17" s="7" t="s">
        <v>25</v>
      </c>
      <c r="K17" s="47"/>
      <c r="L17" s="8" t="s">
        <v>26</v>
      </c>
      <c r="M17" s="8" t="s">
        <v>27</v>
      </c>
      <c r="N17" s="40"/>
      <c r="O17" s="8" t="s">
        <v>28</v>
      </c>
      <c r="P17" s="8" t="s">
        <v>29</v>
      </c>
      <c r="Q17" s="40"/>
      <c r="R17" s="40"/>
      <c r="S17" s="40"/>
      <c r="T17" s="40"/>
      <c r="U17" s="40"/>
      <c r="V17" s="40"/>
    </row>
    <row r="18" spans="1:22" ht="36" x14ac:dyDescent="0.2">
      <c r="A18" s="9">
        <v>1</v>
      </c>
      <c r="B18" s="25" t="s">
        <v>54</v>
      </c>
      <c r="C18" s="26" t="s">
        <v>56</v>
      </c>
      <c r="D18" s="10" t="s">
        <v>57</v>
      </c>
      <c r="E18" s="11" t="s">
        <v>60</v>
      </c>
      <c r="F18" s="11" t="s">
        <v>62</v>
      </c>
      <c r="G18" s="10" t="s">
        <v>64</v>
      </c>
      <c r="H18" s="12" t="s">
        <v>65</v>
      </c>
      <c r="I18" s="13">
        <v>45658</v>
      </c>
      <c r="J18" s="13">
        <v>45688</v>
      </c>
      <c r="K18" s="14">
        <v>22000</v>
      </c>
      <c r="L18" s="15"/>
      <c r="M18" s="15"/>
      <c r="N18" s="16"/>
      <c r="O18" s="15"/>
      <c r="P18" s="15"/>
      <c r="Q18" s="17">
        <f t="shared" ref="Q18:Q25" si="1">+K18*10%</f>
        <v>2200</v>
      </c>
      <c r="R18" s="17"/>
      <c r="S18" s="17">
        <f>+L18+O18</f>
        <v>0</v>
      </c>
      <c r="T18" s="17">
        <f>+M18+N18+P18</f>
        <v>0</v>
      </c>
      <c r="U18" s="17">
        <f t="shared" ref="U18:U25" si="2">K18-Q18</f>
        <v>19800</v>
      </c>
      <c r="V18" s="18">
        <v>9600908424</v>
      </c>
    </row>
    <row r="19" spans="1:22" ht="36" x14ac:dyDescent="0.2">
      <c r="A19" s="9">
        <v>2</v>
      </c>
      <c r="B19" s="27" t="s">
        <v>55</v>
      </c>
      <c r="C19" s="26" t="s">
        <v>58</v>
      </c>
      <c r="D19" s="10" t="s">
        <v>59</v>
      </c>
      <c r="E19" s="11" t="s">
        <v>63</v>
      </c>
      <c r="F19" s="11" t="s">
        <v>61</v>
      </c>
      <c r="G19" s="10" t="s">
        <v>64</v>
      </c>
      <c r="H19" s="12" t="s">
        <v>45</v>
      </c>
      <c r="I19" s="13">
        <v>45658</v>
      </c>
      <c r="J19" s="13">
        <v>45688</v>
      </c>
      <c r="K19" s="14">
        <v>10000</v>
      </c>
      <c r="L19" s="15"/>
      <c r="M19" s="15"/>
      <c r="N19" s="16"/>
      <c r="O19" s="15"/>
      <c r="P19" s="15"/>
      <c r="Q19" s="17">
        <f t="shared" si="1"/>
        <v>1000</v>
      </c>
      <c r="R19" s="17"/>
      <c r="S19" s="17">
        <f>+L19+O19</f>
        <v>0</v>
      </c>
      <c r="T19" s="17">
        <f>+M19+N19+P19</f>
        <v>0</v>
      </c>
      <c r="U19" s="17">
        <f t="shared" si="2"/>
        <v>9000</v>
      </c>
      <c r="V19" s="28">
        <v>9605330655</v>
      </c>
    </row>
    <row r="20" spans="1:22" ht="36" x14ac:dyDescent="0.2">
      <c r="A20" s="9">
        <v>3</v>
      </c>
      <c r="B20" s="25" t="s">
        <v>68</v>
      </c>
      <c r="C20" s="26" t="s">
        <v>69</v>
      </c>
      <c r="D20" s="10" t="s">
        <v>70</v>
      </c>
      <c r="E20" s="11" t="s">
        <v>63</v>
      </c>
      <c r="F20" s="11" t="s">
        <v>78</v>
      </c>
      <c r="G20" s="10" t="s">
        <v>64</v>
      </c>
      <c r="H20" s="12" t="s">
        <v>45</v>
      </c>
      <c r="I20" s="13">
        <v>45658</v>
      </c>
      <c r="J20" s="13">
        <v>45688</v>
      </c>
      <c r="K20" s="14">
        <v>10000</v>
      </c>
      <c r="L20" s="15"/>
      <c r="M20" s="15"/>
      <c r="N20" s="16"/>
      <c r="O20" s="15"/>
      <c r="P20" s="15"/>
      <c r="Q20" s="17">
        <f t="shared" si="1"/>
        <v>1000</v>
      </c>
      <c r="R20" s="17"/>
      <c r="S20" s="17"/>
      <c r="T20" s="17"/>
      <c r="U20" s="17">
        <f t="shared" si="2"/>
        <v>9000</v>
      </c>
      <c r="V20" s="18"/>
    </row>
    <row r="21" spans="1:22" ht="36" x14ac:dyDescent="0.2">
      <c r="A21" s="9">
        <v>4</v>
      </c>
      <c r="B21" s="37">
        <v>40220056473</v>
      </c>
      <c r="C21" s="26" t="s">
        <v>81</v>
      </c>
      <c r="D21" s="10" t="s">
        <v>82</v>
      </c>
      <c r="E21" s="11" t="s">
        <v>60</v>
      </c>
      <c r="F21" s="11" t="s">
        <v>62</v>
      </c>
      <c r="G21" s="10" t="s">
        <v>64</v>
      </c>
      <c r="H21" s="12" t="s">
        <v>65</v>
      </c>
      <c r="I21" s="13">
        <v>45658</v>
      </c>
      <c r="J21" s="13">
        <v>45688</v>
      </c>
      <c r="K21" s="14">
        <v>30000</v>
      </c>
      <c r="L21" s="15"/>
      <c r="M21" s="15"/>
      <c r="N21" s="16"/>
      <c r="O21" s="15"/>
      <c r="P21" s="15"/>
      <c r="Q21" s="17">
        <f t="shared" si="1"/>
        <v>3000</v>
      </c>
      <c r="R21" s="17"/>
      <c r="S21" s="17"/>
      <c r="T21" s="17"/>
      <c r="U21" s="17">
        <f t="shared" si="2"/>
        <v>27000</v>
      </c>
      <c r="V21" s="18"/>
    </row>
    <row r="22" spans="1:22" ht="36" x14ac:dyDescent="0.2">
      <c r="A22" s="9">
        <v>5</v>
      </c>
      <c r="B22" s="25" t="s">
        <v>77</v>
      </c>
      <c r="C22" s="26" t="s">
        <v>75</v>
      </c>
      <c r="D22" s="10" t="s">
        <v>76</v>
      </c>
      <c r="E22" s="11" t="s">
        <v>63</v>
      </c>
      <c r="F22" s="11" t="s">
        <v>78</v>
      </c>
      <c r="G22" s="10" t="s">
        <v>64</v>
      </c>
      <c r="H22" s="12" t="s">
        <v>45</v>
      </c>
      <c r="I22" s="13">
        <v>45658</v>
      </c>
      <c r="J22" s="13">
        <v>45688</v>
      </c>
      <c r="K22" s="14">
        <v>10000</v>
      </c>
      <c r="L22" s="15"/>
      <c r="M22" s="15"/>
      <c r="N22" s="16"/>
      <c r="O22" s="15"/>
      <c r="P22" s="15"/>
      <c r="Q22" s="17">
        <f t="shared" si="1"/>
        <v>1000</v>
      </c>
      <c r="R22" s="17"/>
      <c r="S22" s="17"/>
      <c r="T22" s="17"/>
      <c r="U22" s="17">
        <f t="shared" si="2"/>
        <v>9000</v>
      </c>
      <c r="V22" s="18"/>
    </row>
    <row r="23" spans="1:22" ht="36" x14ac:dyDescent="0.2">
      <c r="A23" s="9">
        <v>6</v>
      </c>
      <c r="B23" s="38" t="s">
        <v>83</v>
      </c>
      <c r="C23" s="26" t="s">
        <v>79</v>
      </c>
      <c r="D23" s="10" t="s">
        <v>80</v>
      </c>
      <c r="E23" s="11" t="s">
        <v>60</v>
      </c>
      <c r="F23" s="11" t="s">
        <v>62</v>
      </c>
      <c r="G23" s="10" t="s">
        <v>64</v>
      </c>
      <c r="H23" s="12" t="s">
        <v>65</v>
      </c>
      <c r="I23" s="13">
        <v>45658</v>
      </c>
      <c r="J23" s="13">
        <v>45688</v>
      </c>
      <c r="K23" s="14">
        <v>22000</v>
      </c>
      <c r="L23" s="15"/>
      <c r="M23" s="15"/>
      <c r="N23" s="16"/>
      <c r="O23" s="15"/>
      <c r="P23" s="15"/>
      <c r="Q23" s="17">
        <f t="shared" si="1"/>
        <v>2200</v>
      </c>
      <c r="R23" s="17"/>
      <c r="S23" s="17"/>
      <c r="T23" s="17"/>
      <c r="U23" s="17">
        <f t="shared" si="2"/>
        <v>19800</v>
      </c>
      <c r="V23" s="18"/>
    </row>
    <row r="24" spans="1:22" ht="36" x14ac:dyDescent="0.2">
      <c r="A24" s="9">
        <v>7</v>
      </c>
      <c r="B24" s="38" t="s">
        <v>86</v>
      </c>
      <c r="C24" s="26" t="s">
        <v>84</v>
      </c>
      <c r="D24" s="10" t="s">
        <v>85</v>
      </c>
      <c r="E24" s="11" t="s">
        <v>60</v>
      </c>
      <c r="F24" s="11" t="s">
        <v>62</v>
      </c>
      <c r="G24" s="10" t="s">
        <v>64</v>
      </c>
      <c r="H24" s="12" t="s">
        <v>65</v>
      </c>
      <c r="I24" s="13">
        <v>45658</v>
      </c>
      <c r="J24" s="13">
        <v>45688</v>
      </c>
      <c r="K24" s="14">
        <v>10000</v>
      </c>
      <c r="L24" s="15"/>
      <c r="M24" s="15"/>
      <c r="N24" s="16"/>
      <c r="O24" s="15"/>
      <c r="P24" s="15"/>
      <c r="Q24" s="17">
        <f t="shared" si="1"/>
        <v>1000</v>
      </c>
      <c r="R24" s="17"/>
      <c r="S24" s="17"/>
      <c r="T24" s="17"/>
      <c r="U24" s="17">
        <f t="shared" si="2"/>
        <v>9000</v>
      </c>
      <c r="V24" s="18"/>
    </row>
    <row r="25" spans="1:22" ht="36" x14ac:dyDescent="0.2">
      <c r="A25" s="9">
        <v>8</v>
      </c>
      <c r="B25" s="38" t="s">
        <v>89</v>
      </c>
      <c r="C25" s="39" t="s">
        <v>88</v>
      </c>
      <c r="D25" s="10" t="s">
        <v>87</v>
      </c>
      <c r="E25" s="11" t="s">
        <v>60</v>
      </c>
      <c r="F25" s="11" t="s">
        <v>62</v>
      </c>
      <c r="G25" s="10" t="s">
        <v>64</v>
      </c>
      <c r="H25" s="12" t="s">
        <v>65</v>
      </c>
      <c r="I25" s="13">
        <v>45658</v>
      </c>
      <c r="J25" s="13">
        <v>45688</v>
      </c>
      <c r="K25" s="14">
        <v>22000</v>
      </c>
      <c r="L25" s="15"/>
      <c r="M25" s="15"/>
      <c r="N25" s="16"/>
      <c r="O25" s="15"/>
      <c r="P25" s="15"/>
      <c r="Q25" s="17">
        <f t="shared" si="1"/>
        <v>2200</v>
      </c>
      <c r="R25" s="17"/>
      <c r="S25" s="17"/>
      <c r="T25" s="17"/>
      <c r="U25" s="17">
        <f t="shared" si="2"/>
        <v>19800</v>
      </c>
      <c r="V25" s="18"/>
    </row>
    <row r="26" spans="1:22" ht="36" x14ac:dyDescent="0.2">
      <c r="A26" s="9">
        <v>9</v>
      </c>
      <c r="B26" s="36" t="s">
        <v>71</v>
      </c>
      <c r="C26" s="26" t="s">
        <v>72</v>
      </c>
      <c r="D26" s="10" t="s">
        <v>73</v>
      </c>
      <c r="E26" s="11" t="s">
        <v>63</v>
      </c>
      <c r="F26" s="11" t="s">
        <v>78</v>
      </c>
      <c r="G26" s="10" t="s">
        <v>64</v>
      </c>
      <c r="H26" s="12" t="s">
        <v>45</v>
      </c>
      <c r="I26" s="13">
        <v>45658</v>
      </c>
      <c r="J26" s="13">
        <v>45688</v>
      </c>
      <c r="K26" s="14">
        <v>10000</v>
      </c>
      <c r="L26" s="15"/>
      <c r="M26" s="15"/>
      <c r="N26" s="16"/>
      <c r="O26" s="15"/>
      <c r="P26" s="15"/>
      <c r="Q26" s="17">
        <v>1000</v>
      </c>
      <c r="R26" s="17"/>
      <c r="S26" s="17"/>
      <c r="T26" s="17"/>
      <c r="U26" s="17">
        <v>9000</v>
      </c>
      <c r="V26" s="18"/>
    </row>
    <row r="27" spans="1:22" s="4" customFormat="1" ht="24" x14ac:dyDescent="0.2">
      <c r="A27" s="21"/>
      <c r="B27" s="22"/>
      <c r="C27" s="22"/>
      <c r="D27" s="22"/>
      <c r="E27" s="22"/>
      <c r="F27" s="22"/>
      <c r="G27" s="22"/>
      <c r="H27" s="22"/>
      <c r="I27" s="22"/>
      <c r="J27" s="22" t="s">
        <v>1</v>
      </c>
      <c r="K27" s="23">
        <f t="shared" ref="K27:U27" si="3">SUM(K18:K26)</f>
        <v>146000</v>
      </c>
      <c r="L27" s="24">
        <f t="shared" si="3"/>
        <v>0</v>
      </c>
      <c r="M27" s="24">
        <f t="shared" si="3"/>
        <v>0</v>
      </c>
      <c r="N27" s="24">
        <f t="shared" si="3"/>
        <v>0</v>
      </c>
      <c r="O27" s="24">
        <f t="shared" si="3"/>
        <v>0</v>
      </c>
      <c r="P27" s="24">
        <f t="shared" si="3"/>
        <v>0</v>
      </c>
      <c r="Q27" s="24">
        <f t="shared" si="3"/>
        <v>14600</v>
      </c>
      <c r="R27" s="24">
        <f t="shared" si="3"/>
        <v>0</v>
      </c>
      <c r="S27" s="24">
        <f t="shared" si="3"/>
        <v>0</v>
      </c>
      <c r="T27" s="24">
        <f t="shared" si="3"/>
        <v>0</v>
      </c>
      <c r="U27" s="24">
        <f t="shared" si="3"/>
        <v>131400</v>
      </c>
      <c r="V27" s="24"/>
    </row>
    <row r="28" spans="1:22" x14ac:dyDescent="0.2">
      <c r="A28" s="5"/>
      <c r="B28" s="29" t="s">
        <v>30</v>
      </c>
      <c r="C28" s="5"/>
      <c r="D28" s="5"/>
      <c r="E28" s="5"/>
      <c r="F28" s="56" t="s">
        <v>31</v>
      </c>
      <c r="G28" s="56"/>
      <c r="H28" s="5"/>
      <c r="I28" s="5"/>
      <c r="J28" s="30"/>
      <c r="K28" s="5"/>
      <c r="L28" s="5"/>
      <c r="M28" s="30" t="s">
        <v>32</v>
      </c>
      <c r="N28" s="31"/>
      <c r="O28" s="5"/>
      <c r="P28" s="5"/>
      <c r="Q28" s="5"/>
      <c r="R28" s="5"/>
      <c r="S28" s="5"/>
      <c r="T28" s="5"/>
      <c r="U28" s="5"/>
      <c r="V28" s="5"/>
    </row>
    <row r="29" spans="1:22" ht="24" x14ac:dyDescent="0.2">
      <c r="A29" s="5"/>
      <c r="B29" s="32" t="s">
        <v>36</v>
      </c>
      <c r="C29" s="5"/>
      <c r="D29" s="5"/>
      <c r="E29" s="5"/>
      <c r="F29" s="57" t="s">
        <v>37</v>
      </c>
      <c r="G29" s="57"/>
      <c r="H29" s="5"/>
      <c r="I29" s="5"/>
      <c r="J29" s="31"/>
      <c r="K29" s="35"/>
      <c r="L29" s="5"/>
      <c r="M29" s="31" t="s">
        <v>74</v>
      </c>
      <c r="N29" s="33"/>
      <c r="O29" s="5"/>
      <c r="P29" s="5"/>
      <c r="Q29" s="5"/>
      <c r="R29" s="5"/>
      <c r="S29" s="5"/>
      <c r="T29" s="5"/>
      <c r="U29" s="5"/>
      <c r="V29" s="5"/>
    </row>
    <row r="30" spans="1:22" ht="24" x14ac:dyDescent="0.2">
      <c r="A30" s="5"/>
      <c r="B30" s="34" t="s">
        <v>33</v>
      </c>
      <c r="C30" s="5"/>
      <c r="D30" s="5"/>
      <c r="E30" s="5"/>
      <c r="F30" s="54" t="s">
        <v>34</v>
      </c>
      <c r="G30" s="54"/>
      <c r="H30" s="5"/>
      <c r="I30" s="5"/>
      <c r="J30" s="33"/>
      <c r="K30" s="5"/>
      <c r="L30" s="5"/>
      <c r="M30" s="33" t="s">
        <v>35</v>
      </c>
      <c r="N30" s="5"/>
      <c r="O30" s="5"/>
      <c r="P30" s="5"/>
      <c r="Q30" s="5"/>
      <c r="R30" s="5"/>
      <c r="S30" s="5"/>
      <c r="T30" s="5"/>
      <c r="U30" s="5"/>
      <c r="V30" s="5"/>
    </row>
    <row r="31" spans="1:22" x14ac:dyDescent="0.2">
      <c r="A31" s="5"/>
      <c r="B31" s="55"/>
      <c r="C31" s="55"/>
      <c r="D31" s="30"/>
      <c r="E31" s="55"/>
      <c r="F31" s="55"/>
      <c r="G31" s="30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1:22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</row>
  </sheetData>
  <mergeCells count="52">
    <mergeCell ref="F30:G30"/>
    <mergeCell ref="B31:C31"/>
    <mergeCell ref="E31:F31"/>
    <mergeCell ref="F28:G28"/>
    <mergeCell ref="F29:G29"/>
    <mergeCell ref="N16:N17"/>
    <mergeCell ref="V7:V9"/>
    <mergeCell ref="L8:M8"/>
    <mergeCell ref="N8:N9"/>
    <mergeCell ref="O8:P8"/>
    <mergeCell ref="Q8:Q9"/>
    <mergeCell ref="R8:R9"/>
    <mergeCell ref="S7:T7"/>
    <mergeCell ref="L7:R7"/>
    <mergeCell ref="U7:U9"/>
    <mergeCell ref="B15:B17"/>
    <mergeCell ref="F15:F17"/>
    <mergeCell ref="I7:J8"/>
    <mergeCell ref="K7:K9"/>
    <mergeCell ref="G15:G17"/>
    <mergeCell ref="H15:H17"/>
    <mergeCell ref="H7:H9"/>
    <mergeCell ref="E15:E17"/>
    <mergeCell ref="C15:C17"/>
    <mergeCell ref="D15:D17"/>
    <mergeCell ref="B7:B9"/>
    <mergeCell ref="C7:C9"/>
    <mergeCell ref="F7:F9"/>
    <mergeCell ref="G7:G9"/>
    <mergeCell ref="D7:D9"/>
    <mergeCell ref="E7:E9"/>
    <mergeCell ref="A2:V2"/>
    <mergeCell ref="A3:V3"/>
    <mergeCell ref="A4:V4"/>
    <mergeCell ref="A5:V5"/>
    <mergeCell ref="A7:A9"/>
    <mergeCell ref="S16:S17"/>
    <mergeCell ref="S8:S9"/>
    <mergeCell ref="T8:T9"/>
    <mergeCell ref="Q16:Q17"/>
    <mergeCell ref="R16:R17"/>
    <mergeCell ref="T16:T17"/>
    <mergeCell ref="A14:V14"/>
    <mergeCell ref="L15:R15"/>
    <mergeCell ref="S15:T15"/>
    <mergeCell ref="U15:U17"/>
    <mergeCell ref="V15:V17"/>
    <mergeCell ref="L16:M16"/>
    <mergeCell ref="O16:P16"/>
    <mergeCell ref="I15:J16"/>
    <mergeCell ref="K15:K17"/>
    <mergeCell ref="A15:A17"/>
  </mergeCells>
  <pageMargins left="0.25" right="0.25" top="0.75" bottom="0.75" header="0.3" footer="0.3"/>
  <pageSetup paperSize="345" scale="7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INTERNA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Ynes Danilda Abreu Ureña</dc:creator>
  <cp:lastModifiedBy>OFICIAL OAI</cp:lastModifiedBy>
  <cp:lastPrinted>2025-02-03T19:05:15Z</cp:lastPrinted>
  <dcterms:created xsi:type="dcterms:W3CDTF">2021-03-11T12:14:44Z</dcterms:created>
  <dcterms:modified xsi:type="dcterms:W3CDTF">2025-02-06T12:42:14Z</dcterms:modified>
</cp:coreProperties>
</file>