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285" activeTab="2"/>
  </bookViews>
  <sheets>
    <sheet name="OBLIGACIONES" sheetId="1" r:id="rId1"/>
    <sheet name="ORIGEN INGRESOS HOSP-" sheetId="2" r:id="rId2"/>
    <sheet name="NOMINA INTERNA" sheetId="8" r:id="rId3"/>
    <sheet name="DEUDA" sheetId="9" r:id="rId4"/>
  </sheets>
  <externalReferences>
    <externalReference r:id="rId5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U8" i="9" l="1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7" i="9"/>
  <c r="F31" i="9"/>
  <c r="G31" i="9"/>
  <c r="H31" i="9"/>
  <c r="I31" i="9"/>
  <c r="J31" i="9"/>
  <c r="K31" i="9"/>
  <c r="E31" i="9"/>
  <c r="E42" i="2"/>
  <c r="E43" i="2"/>
  <c r="E28" i="2"/>
  <c r="G28" i="2"/>
  <c r="L11" i="8"/>
  <c r="N10" i="8"/>
  <c r="N11" i="8"/>
  <c r="U29" i="8"/>
  <c r="E19" i="1"/>
  <c r="L10" i="8"/>
  <c r="M10" i="8"/>
  <c r="O10" i="8"/>
  <c r="P10" i="8"/>
  <c r="P11" i="8"/>
  <c r="K11" i="8"/>
  <c r="Q11" i="8"/>
  <c r="Q17" i="8"/>
  <c r="U17" i="8"/>
  <c r="S17" i="8"/>
  <c r="T17" i="8"/>
  <c r="T23" i="8"/>
  <c r="Q18" i="8"/>
  <c r="U18" i="8"/>
  <c r="S18" i="8"/>
  <c r="T18" i="8"/>
  <c r="Q19" i="8"/>
  <c r="U19" i="8"/>
  <c r="Q20" i="8"/>
  <c r="U20" i="8"/>
  <c r="Q21" i="8"/>
  <c r="U21" i="8"/>
  <c r="Q22" i="8"/>
  <c r="U22" i="8"/>
  <c r="K23" i="8"/>
  <c r="L23" i="8"/>
  <c r="M23" i="8"/>
  <c r="N23" i="8"/>
  <c r="O23" i="8"/>
  <c r="P23" i="8"/>
  <c r="R23" i="8"/>
  <c r="M11" i="8"/>
  <c r="O11" i="8"/>
  <c r="T10" i="8"/>
  <c r="T11" i="8"/>
  <c r="R10" i="8"/>
  <c r="R11" i="8"/>
  <c r="S10" i="8"/>
  <c r="S23" i="8"/>
  <c r="U23" i="8"/>
  <c r="Q23" i="8"/>
  <c r="U10" i="8"/>
  <c r="U11" i="8"/>
  <c r="S11" i="8"/>
  <c r="U31" i="9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<sst xmlns="http://schemas.openxmlformats.org/spreadsheetml/2006/main" count="308" uniqueCount="224">
  <si>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</si>
  <si>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</si>
  <si>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</si>
  <si>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</si>
  <si>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</si>
  <si>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</si>
  <si>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</si>
  <si>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</si>
  <si>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</si>
  <si>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</si>
  <si>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</si>
  <si>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</si>
  <si>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</si>
  <si>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</si>
  <si>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</si>
  <si>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</si>
  <si>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</si>
  <si>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</si>
  <si>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</si>
  <si>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</si>
  <si>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</si>
  <si>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</si>
  <si>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</si>
  <si>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</si>
  <si>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</si>
  <si>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</si>
  <si>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</si>
  <si>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</si>
  <si>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</si>
  <si>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</si>
  <si>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</si>
  <si>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</si>
  <si>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</si>
  <si>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</si>
  <si>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</si>
  <si>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</si>
  <si>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</si>
  <si>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</si>
  <si>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</si>
  <si>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</si>
  <si>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</si>
  <si>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</si>
  <si>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</si>
  <si>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</si>
  <si>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</si>
  <si>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</si>
  <si>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</si>
  <si>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</si>
  <si>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</si>
  <si>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</si>
  <si>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</si>
  <si>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</si>
  <si>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</si>
  <si>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</si>
  <si>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</si>
  <si>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</si>
  <si>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</si>
  <si>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</si>
  <si>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</si>
  <si>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</si>
  <si>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</si>
  <si>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</si>
  <si>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</si>
  <si>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</si>
  <si>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</si>
  <si>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</si>
  <si>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</si>
  <si>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</si>
  <si>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</si>
  <si>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</si>
  <si>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</si>
  <si>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</si>
  <si>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</si>
  <si>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</si>
  <si>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</si>
  <si>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</si>
  <si>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</si>
  <si>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</si>
  <si>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</si>
  <si>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</si>
  <si>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</si>
  <si>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</si>
  <si>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</si>
  <si>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</si>
  <si>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</si>
  <si>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</si>
  <si>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</si>
  <si>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</si>
  <si>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 xml:space="preserve">Enc. Depto. De Contbailidad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</si>
  <si>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</si>
  <si>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</si>
  <si>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</si>
  <si>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</si>
  <si>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</si>
  <si>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</si>
  <si>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</si>
  <si>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 xml:space="preserve">CONCEPTO DE COMPRA (BREVE DESCRIPCION) </t>
  </si>
  <si>
    <t>HOSPITAL MUNICIPAL FANTINO</t>
  </si>
  <si>
    <t>RENACER</t>
  </si>
  <si>
    <t>META SALUD</t>
  </si>
  <si>
    <t>Air Liquide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</si>
  <si>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</si>
  <si>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</si>
  <si>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</si>
  <si>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</si>
  <si>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</si>
  <si>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</si>
  <si>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</si>
  <si>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</si>
  <si>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</si>
  <si>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</si>
  <si>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</si>
  <si>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</si>
  <si>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</si>
  <si>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</si>
  <si>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</si>
  <si>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</si>
  <si>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</si>
  <si>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</si>
  <si>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</si>
  <si>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Licda Claribel Alt. Cruz Corcino</t>
  </si>
  <si>
    <t>Licda. Yenny Masiel Garcia</t>
  </si>
  <si>
    <t xml:space="preserve">    HOSPITAL MUNICIPAL FANTINO</t>
  </si>
  <si>
    <t>087-0001453-6</t>
  </si>
  <si>
    <t>Pablo Antonio De Jesús</t>
  </si>
  <si>
    <t>Fabián Núñez</t>
  </si>
  <si>
    <t>Administración</t>
  </si>
  <si>
    <t>Parqueador</t>
  </si>
  <si>
    <t>Contratado</t>
  </si>
  <si>
    <t>I</t>
  </si>
  <si>
    <t>Contrato vigente</t>
  </si>
  <si>
    <t>Maximo gas</t>
  </si>
  <si>
    <t>SEMMA</t>
  </si>
  <si>
    <t xml:space="preserve"> 049-0086226-1</t>
  </si>
  <si>
    <t>087-0002425-3</t>
  </si>
  <si>
    <t xml:space="preserve">Rafael </t>
  </si>
  <si>
    <t>Vasquez Bautista</t>
  </si>
  <si>
    <t xml:space="preserve">Jesus Maria </t>
  </si>
  <si>
    <t>Mosquea Sosa</t>
  </si>
  <si>
    <t>medicina interna</t>
  </si>
  <si>
    <t>Mayordoma</t>
  </si>
  <si>
    <t>médico</t>
  </si>
  <si>
    <t>Mayordomia</t>
  </si>
  <si>
    <t>Carta Compromiso</t>
  </si>
  <si>
    <t>IV</t>
  </si>
  <si>
    <t>Retencion 10%</t>
  </si>
  <si>
    <t xml:space="preserve">Correspondiente al carta compromiso </t>
  </si>
  <si>
    <t>Material Gastable</t>
  </si>
  <si>
    <t>TOTAL DEUDA</t>
  </si>
  <si>
    <t>087-0021199-1</t>
  </si>
  <si>
    <t xml:space="preserve">Elizabeth </t>
  </si>
  <si>
    <t>Contreras Acosta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</si>
  <si>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</si>
  <si>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</si>
  <si>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>Licda Claribel Cruz Corcino</t>
  </si>
  <si>
    <t xml:space="preserve">    Licda. Yenny Masiel Garcia</t>
  </si>
  <si>
    <t>Repuestos Real, S.R.L.</t>
  </si>
  <si>
    <t>Monto año  2023</t>
  </si>
  <si>
    <t xml:space="preserve">                             DR. Jose Heriberto Ramos M.</t>
  </si>
  <si>
    <t>Oneyda</t>
  </si>
  <si>
    <t>Romero</t>
  </si>
  <si>
    <t>087-0000500-5</t>
  </si>
  <si>
    <t>conserje</t>
  </si>
  <si>
    <t>Perla Elianir</t>
  </si>
  <si>
    <t>Sosa Castaño</t>
  </si>
  <si>
    <t>Gomez De La Cruz</t>
  </si>
  <si>
    <t xml:space="preserve">Luis Ramon </t>
  </si>
  <si>
    <t>402-2085971-0</t>
  </si>
  <si>
    <t>Trigas del caribe</t>
  </si>
  <si>
    <t xml:space="preserve">Waycom </t>
  </si>
  <si>
    <t>Mini Market Chiqui</t>
  </si>
  <si>
    <t>Glp</t>
  </si>
  <si>
    <t>Servicio Internet</t>
  </si>
  <si>
    <t xml:space="preserve">TOTAL GENERAL </t>
  </si>
  <si>
    <t>Monto al 31 Enero 2025</t>
  </si>
  <si>
    <t>Monto año  2024</t>
  </si>
  <si>
    <t>Monto al 29 Febrero 2025</t>
  </si>
  <si>
    <t>Monto al 31  Marzo 2025</t>
  </si>
  <si>
    <t>Monto al 30 Abril 2025</t>
  </si>
  <si>
    <t>Monto al 31 Mayo 2025</t>
  </si>
  <si>
    <t>Monto al 31 Julio 2025</t>
  </si>
  <si>
    <t>Monto al 30 Agosto 2025</t>
  </si>
  <si>
    <t>Monto al 30 Septiembre 2025</t>
  </si>
  <si>
    <t>Monto al 31 Octubre 2025</t>
  </si>
  <si>
    <t>Monto al 31 Diciembre 2025</t>
  </si>
  <si>
    <t>DETALLE OBLIGACIONES CONTRAÍDAS PENDIENTES AL 31/01/2025</t>
  </si>
  <si>
    <t>402-2005647-3</t>
  </si>
  <si>
    <t xml:space="preserve">SERVICIO NACIONAL DE SALUD </t>
  </si>
  <si>
    <t xml:space="preserve"> DIRECCION DE FISCALIZACION Y CONTROL</t>
  </si>
  <si>
    <t>Monto año 2022</t>
  </si>
  <si>
    <t>Monto al 28 Junio 2025</t>
  </si>
  <si>
    <t>Monto al 30 Noviembre 2025</t>
  </si>
  <si>
    <t>Oxigeno</t>
  </si>
  <si>
    <t>Distribuidora Farmaceuthica</t>
  </si>
  <si>
    <t>Medicamentos</t>
  </si>
  <si>
    <t>Articulos Ferretero</t>
  </si>
  <si>
    <t>Zen Pharmaceuthical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</si>
  <si>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</si>
  <si>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</si>
  <si>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</si>
  <si>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</si>
  <si>
    <t xml:space="preserve">Comportamiento de Ingresos Percibidos Segregados según Origen </t>
  </si>
  <si>
    <t>Establecimiento:      HOSPITAL  MUNICIPAL SIGIFREDO ALBA       Mes:   Marzo    Año:  2025 SRS: XX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</si>
  <si>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</si>
  <si>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</si>
  <si>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</si>
  <si>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</si>
  <si>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</si>
  <si>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</si>
  <si>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</si>
  <si>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</si>
  <si>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>Correspondiente al Mes de  Marzo del año 2025</t>
  </si>
  <si>
    <t>Bajo las funciones que nos asisten certificamos que el valor de los ingresos percibidos al  31 de Marzo  2025 correspondieron a un monto de RD$Dos Millones Ciento Noventa y Nueve Mil Ciento Doce pesos con 78/100 RD$2,199,112.78)</t>
  </si>
  <si>
    <t>Dado a los 03 dias del mes de Abril del año 2025.</t>
  </si>
  <si>
    <t>Bionuclear</t>
  </si>
  <si>
    <t>Bio-Nova</t>
  </si>
  <si>
    <t>Coramca, SRL</t>
  </si>
  <si>
    <t>Compañía Dominicana de Telefono</t>
  </si>
  <si>
    <t>Delfos Consultores Editorial</t>
  </si>
  <si>
    <t>Recetarios y Talonarios</t>
  </si>
  <si>
    <t>Soluceev</t>
  </si>
  <si>
    <t>Mantenimiento de Aires Acondicionado</t>
  </si>
  <si>
    <t>Supliservi Vasmi</t>
  </si>
  <si>
    <t>Ramirez y Mojica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</si>
</sst>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</numFmts>
  <fonts count="31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0" fontId="3" fillId="0" borderId="0"/>
    <xf numFmtId="9" fontId="14" fillId="0" borderId="0" applyFont="0" applyFill="0" applyBorder="0" applyAlignment="0" applyProtection="0"/>
  </cellStyleXfs>
  <cellXfs count="193">
    <xf numFmtId="0" fontId="0" fillId="0" borderId="0" xfId="0"/>
    <xf numFmtId="0" fontId="17" fillId="4" borderId="1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164" fontId="14" fillId="0" borderId="10" xfId="7" applyFont="1" applyBorder="1"/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5" borderId="7" xfId="0" applyFont="1" applyFill="1" applyBorder="1" applyAlignment="1">
      <alignment wrapText="1"/>
    </xf>
    <xf numFmtId="0" fontId="17" fillId="5" borderId="9" xfId="0" applyFont="1" applyFill="1" applyBorder="1" applyAlignment="1">
      <alignment wrapText="1"/>
    </xf>
    <xf numFmtId="0" fontId="16" fillId="6" borderId="13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19" fillId="0" borderId="9" xfId="0" applyFont="1" applyBorder="1"/>
    <xf numFmtId="0" fontId="0" fillId="7" borderId="9" xfId="0" applyFill="1" applyBorder="1"/>
    <xf numFmtId="164" fontId="16" fillId="7" borderId="9" xfId="7" applyFont="1" applyFill="1" applyBorder="1"/>
    <xf numFmtId="14" fontId="20" fillId="8" borderId="9" xfId="9" applyNumberFormat="1" applyFont="1" applyFill="1" applyBorder="1"/>
    <xf numFmtId="0" fontId="0" fillId="0" borderId="15" xfId="0" applyBorder="1"/>
    <xf numFmtId="164" fontId="20" fillId="8" borderId="9" xfId="7" applyFont="1" applyFill="1" applyBorder="1"/>
    <xf numFmtId="0" fontId="0" fillId="9" borderId="9" xfId="0" applyFill="1" applyBorder="1"/>
    <xf numFmtId="164" fontId="16" fillId="9" borderId="9" xfId="7" applyFont="1" applyFill="1" applyBorder="1"/>
    <xf numFmtId="0" fontId="1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14" fillId="0" borderId="5" xfId="1" applyFont="1" applyBorder="1"/>
    <xf numFmtId="0" fontId="1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14" fillId="0" borderId="10" xfId="1" applyFont="1" applyBorder="1"/>
    <xf numFmtId="43" fontId="19" fillId="0" borderId="9" xfId="1" applyFont="1" applyBorder="1"/>
    <xf numFmtId="164" fontId="21" fillId="7" borderId="9" xfId="7" applyFont="1" applyFill="1" applyBorder="1"/>
    <xf numFmtId="43" fontId="14" fillId="0" borderId="0" xfId="1" applyFont="1"/>
    <xf numFmtId="12" fontId="0" fillId="0" borderId="9" xfId="0" applyNumberFormat="1" applyBorder="1" applyAlignment="1">
      <alignment horizontal="left"/>
    </xf>
    <xf numFmtId="12" fontId="0" fillId="0" borderId="9" xfId="0" applyNumberFormat="1" applyBorder="1" applyAlignment="1">
      <alignment horizontal="center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22" fillId="11" borderId="32" xfId="0" applyFont="1" applyFill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22" fillId="0" borderId="32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4" fontId="10" fillId="0" borderId="0" xfId="9" applyNumberFormat="1" applyFont="1"/>
    <xf numFmtId="4" fontId="19" fillId="0" borderId="9" xfId="0" applyNumberFormat="1" applyFont="1" applyBorder="1"/>
    <xf numFmtId="1" fontId="10" fillId="0" borderId="9" xfId="1" applyNumberFormat="1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12" fontId="0" fillId="0" borderId="16" xfId="0" applyNumberFormat="1" applyBorder="1"/>
    <xf numFmtId="0" fontId="10" fillId="0" borderId="9" xfId="1" applyNumberFormat="1" applyFont="1" applyBorder="1" applyAlignment="1">
      <alignment horizontal="left"/>
    </xf>
    <xf numFmtId="0" fontId="10" fillId="0" borderId="9" xfId="9" applyFont="1" applyBorder="1" applyAlignment="1"/>
    <xf numFmtId="43" fontId="14" fillId="0" borderId="9" xfId="1" applyFont="1" applyBorder="1"/>
    <xf numFmtId="0" fontId="0" fillId="0" borderId="17" xfId="0" applyBorder="1"/>
    <xf numFmtId="43" fontId="18" fillId="0" borderId="9" xfId="1" applyFont="1" applyBorder="1"/>
    <xf numFmtId="4" fontId="26" fillId="0" borderId="0" xfId="0" applyNumberFormat="1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0" fontId="27" fillId="0" borderId="9" xfId="0" applyFont="1" applyBorder="1"/>
    <xf numFmtId="0" fontId="0" fillId="12" borderId="13" xfId="0" applyFill="1" applyBorder="1" applyAlignment="1">
      <alignment wrapText="1"/>
    </xf>
    <xf numFmtId="43" fontId="14" fillId="0" borderId="9" xfId="1" applyFont="1" applyBorder="1"/>
    <xf numFmtId="0" fontId="16" fillId="12" borderId="9" xfId="0" applyFont="1" applyFill="1" applyBorder="1" applyAlignment="1">
      <alignment wrapText="1"/>
    </xf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14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1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15" fillId="13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3" fontId="14" fillId="0" borderId="9" xfId="1" applyFont="1" applyBorder="1" applyAlignment="1">
      <alignment horizontal="right"/>
    </xf>
    <xf numFmtId="4" fontId="19" fillId="0" borderId="9" xfId="0" applyNumberFormat="1" applyFont="1" applyBorder="1" applyAlignment="1">
      <alignment horizontal="right"/>
    </xf>
    <xf numFmtId="0" fontId="0" fillId="0" borderId="18" xfId="0" applyBorder="1" applyAlignment="1">
      <alignment horizontal="center" vertical="center" wrapText="1"/>
    </xf>
    <xf numFmtId="14" fontId="0" fillId="0" borderId="8" xfId="0" applyNumberFormat="1" applyBorder="1"/>
    <xf numFmtId="0" fontId="0" fillId="0" borderId="15" xfId="0" applyBorder="1" applyAlignment="1">
      <alignment horizontal="left"/>
    </xf>
    <xf numFmtId="0" fontId="19" fillId="0" borderId="17" xfId="0" applyFont="1" applyBorder="1" applyAlignment="1">
      <alignment horizontal="left"/>
    </xf>
    <xf numFmtId="0" fontId="0" fillId="0" borderId="19" xfId="0" applyBorder="1" applyAlignment="1">
      <alignment horizontal="left"/>
    </xf>
    <xf numFmtId="43" fontId="14" fillId="8" borderId="9" xfId="1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7" fillId="4" borderId="20" xfId="0" applyFont="1" applyFill="1" applyBorder="1" applyAlignment="1">
      <alignment horizontal="center"/>
    </xf>
    <xf numFmtId="0" fontId="17" fillId="4" borderId="21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22" xfId="0" applyFont="1" applyBorder="1" applyAlignment="1">
      <alignment horizontal="center"/>
    </xf>
    <xf numFmtId="0" fontId="17" fillId="4" borderId="23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8" borderId="28" xfId="0" applyFont="1" applyFill="1" applyBorder="1" applyAlignment="1">
      <alignment vertical="center" wrapText="1"/>
    </xf>
    <xf numFmtId="0" fontId="0" fillId="8" borderId="0" xfId="0" applyFont="1" applyFill="1" applyAlignment="1">
      <alignment vertical="center" wrapText="1"/>
    </xf>
    <xf numFmtId="0" fontId="16" fillId="0" borderId="0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9" fillId="0" borderId="0" xfId="0" applyFont="1" applyAlignment="1">
      <alignment horizontal="center"/>
    </xf>
    <xf numFmtId="0" fontId="16" fillId="6" borderId="9" xfId="0" applyFont="1" applyFill="1" applyBorder="1" applyAlignment="1">
      <alignment horizontal="center"/>
    </xf>
    <xf numFmtId="49" fontId="16" fillId="0" borderId="25" xfId="0" applyNumberFormat="1" applyFont="1" applyBorder="1" applyAlignment="1">
      <alignment horizontal="center"/>
    </xf>
    <xf numFmtId="0" fontId="16" fillId="9" borderId="26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7" borderId="2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12" fillId="14" borderId="15" xfId="9" applyFont="1" applyFill="1" applyBorder="1" applyAlignment="1">
      <alignment horizontal="center" vertical="center" wrapText="1"/>
    </xf>
    <xf numFmtId="0" fontId="12" fillId="14" borderId="18" xfId="9" applyFont="1" applyFill="1" applyBorder="1" applyAlignment="1">
      <alignment horizontal="center" vertical="center" wrapText="1"/>
    </xf>
    <xf numFmtId="0" fontId="12" fillId="14" borderId="17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8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9" borderId="26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26" xfId="9" applyFont="1" applyFill="1" applyBorder="1" applyAlignment="1">
      <alignment horizontal="center" vertical="center"/>
    </xf>
    <xf numFmtId="0" fontId="12" fillId="9" borderId="16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3" borderId="29" xfId="9" applyFont="1" applyFill="1" applyBorder="1" applyAlignment="1">
      <alignment horizontal="center" vertical="center"/>
    </xf>
    <xf numFmtId="0" fontId="12" fillId="3" borderId="30" xfId="9" applyFont="1" applyFill="1" applyBorder="1" applyAlignment="1">
      <alignment horizontal="center" vertical="center"/>
    </xf>
    <xf numFmtId="0" fontId="12" fillId="3" borderId="19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8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0" borderId="24" xfId="9" applyFont="1" applyBorder="1" applyAlignment="1">
      <alignment horizontal="left" vertical="center"/>
    </xf>
  </cellXfs>
  <cellStyles count="11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10" zoomScaleNormal="100" workbookViewId="0">
      <selection activeCell="E11" sqref="E11"/>
    </sheetView>
  </sheetViews>
  <sheetFormatPr baseColWidth="10" defaultRowHeight="15" x14ac:dyDescent="0.2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 x14ac:dyDescent="0.3">
      <c r="B4" s="140" t="s">
        <v>0</v>
      </c>
      <c r="C4" s="140"/>
      <c r="D4" s="140"/>
      <c r="E4" s="140"/>
      <c r="F4" s="140"/>
      <c r="G4" s="140"/>
      <c r="H4" s="140"/>
    </row>
    <row r="5" spans="2:8" ht="18.75" x14ac:dyDescent="0.3">
      <c r="B5" s="140" t="s">
        <v>1</v>
      </c>
      <c r="C5" s="140"/>
      <c r="D5" s="140"/>
      <c r="E5" s="140"/>
      <c r="F5" s="140"/>
      <c r="G5" s="140"/>
      <c r="H5" s="140"/>
    </row>
    <row r="6" spans="2:8" ht="18.75" x14ac:dyDescent="0.3">
      <c r="B6" s="140" t="s">
        <v>185</v>
      </c>
      <c r="C6" s="140"/>
      <c r="D6" s="140"/>
      <c r="E6" s="140"/>
      <c r="F6" s="140"/>
      <c r="G6" s="140"/>
      <c r="H6" s="140"/>
    </row>
    <row r="7" spans="2:8" ht="19.5" thickBot="1" x14ac:dyDescent="0.35">
      <c r="B7" s="141" t="s">
        <v>97</v>
      </c>
      <c r="C7" s="141"/>
      <c r="D7" s="141"/>
      <c r="E7" s="141"/>
      <c r="F7" s="141"/>
      <c r="G7" s="141"/>
      <c r="H7" s="141"/>
    </row>
    <row r="8" spans="2:8" ht="15.75" x14ac:dyDescent="0.25">
      <c r="B8" s="1" t="s">
        <v>2</v>
      </c>
      <c r="C8" s="142" t="s">
        <v>3</v>
      </c>
      <c r="D8" s="143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133" t="s">
        <v>18</v>
      </c>
      <c r="C9" s="135" t="s">
        <v>8</v>
      </c>
      <c r="D9" s="136"/>
      <c r="E9" s="5"/>
      <c r="F9" s="137" t="s">
        <v>19</v>
      </c>
      <c r="G9" s="138"/>
      <c r="H9" s="139"/>
    </row>
    <row r="10" spans="2:8" ht="31.5" x14ac:dyDescent="0.25">
      <c r="B10" s="134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 x14ac:dyDescent="0.25">
      <c r="B11" s="9" t="s">
        <v>10</v>
      </c>
      <c r="C11" s="15">
        <v>45717</v>
      </c>
      <c r="D11" s="16">
        <v>45747</v>
      </c>
      <c r="E11" s="46">
        <v>577817.4</v>
      </c>
      <c r="F11" s="12"/>
      <c r="G11" s="13"/>
      <c r="H11" s="14"/>
    </row>
    <row r="12" spans="2:8" x14ac:dyDescent="0.25">
      <c r="B12" s="9" t="s">
        <v>92</v>
      </c>
      <c r="C12" s="15">
        <v>45717</v>
      </c>
      <c r="D12" s="16">
        <v>45747</v>
      </c>
      <c r="E12" s="60"/>
      <c r="F12" s="12"/>
      <c r="G12" s="13"/>
      <c r="H12" s="14"/>
    </row>
    <row r="13" spans="2:8" x14ac:dyDescent="0.25">
      <c r="B13" s="9" t="s">
        <v>93</v>
      </c>
      <c r="C13" s="15">
        <v>45717</v>
      </c>
      <c r="D13" s="16">
        <v>45747</v>
      </c>
      <c r="E13" s="97">
        <v>1620609.19</v>
      </c>
      <c r="F13" s="12"/>
      <c r="G13" s="13"/>
      <c r="H13" s="14"/>
    </row>
    <row r="14" spans="2:8" x14ac:dyDescent="0.25">
      <c r="B14" s="9" t="s">
        <v>15</v>
      </c>
      <c r="C14" s="15">
        <v>45717</v>
      </c>
      <c r="D14" s="16">
        <v>45747</v>
      </c>
      <c r="E14" s="17">
        <v>2130</v>
      </c>
      <c r="F14" s="12"/>
      <c r="G14" s="13"/>
      <c r="H14" s="14"/>
    </row>
    <row r="15" spans="2:8" x14ac:dyDescent="0.25">
      <c r="B15" s="9" t="s">
        <v>94</v>
      </c>
      <c r="C15" s="15">
        <v>45717</v>
      </c>
      <c r="D15" s="16">
        <v>45747</v>
      </c>
      <c r="E15" s="17">
        <v>3083.32</v>
      </c>
      <c r="F15" s="12"/>
      <c r="G15" s="13"/>
      <c r="H15" s="14"/>
    </row>
    <row r="16" spans="2:8" x14ac:dyDescent="0.25">
      <c r="B16" s="9" t="s">
        <v>16</v>
      </c>
      <c r="C16" s="15"/>
      <c r="D16" s="16"/>
      <c r="E16" s="17"/>
      <c r="F16" s="12"/>
      <c r="G16" s="13"/>
      <c r="H16" s="14"/>
    </row>
    <row r="17" spans="1:9" x14ac:dyDescent="0.25">
      <c r="B17" s="9" t="s">
        <v>17</v>
      </c>
      <c r="C17" s="15"/>
      <c r="D17" s="16"/>
      <c r="E17" s="17"/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54">
        <f>SUM(E11:E18)</f>
        <v>2203639.9099999997</v>
      </c>
      <c r="F19" s="23"/>
      <c r="G19" s="23"/>
      <c r="H19" s="23"/>
    </row>
    <row r="21" spans="1:9" ht="15.75" x14ac:dyDescent="0.25">
      <c r="B21" s="24" t="s">
        <v>13</v>
      </c>
    </row>
    <row r="25" spans="1:9" x14ac:dyDescent="0.25">
      <c r="B25" s="130" t="s">
        <v>45</v>
      </c>
      <c r="C25" s="130"/>
      <c r="E25" s="130" t="s">
        <v>46</v>
      </c>
      <c r="F25" s="130"/>
    </row>
    <row r="28" spans="1:9" x14ac:dyDescent="0.25">
      <c r="B28" s="131"/>
      <c r="C28" s="131"/>
      <c r="E28" s="131"/>
      <c r="F28" s="131"/>
    </row>
    <row r="29" spans="1:9" x14ac:dyDescent="0.25">
      <c r="B29" s="132"/>
      <c r="C29" s="132"/>
      <c r="E29" s="132"/>
      <c r="F29" s="132"/>
    </row>
    <row r="30" spans="1:9" x14ac:dyDescent="0.25">
      <c r="B30" s="25"/>
      <c r="C30" s="25"/>
    </row>
    <row r="31" spans="1:9" x14ac:dyDescent="0.25">
      <c r="A31" s="130" t="s">
        <v>47</v>
      </c>
      <c r="B31" s="130"/>
      <c r="C31" s="130"/>
      <c r="D31" s="130"/>
      <c r="E31" s="130"/>
      <c r="F31" s="130"/>
      <c r="G31" s="130"/>
      <c r="H31" s="130"/>
      <c r="I31" s="130"/>
    </row>
    <row r="32" spans="1:9" x14ac:dyDescent="0.25">
      <c r="B32" s="26"/>
      <c r="C32" s="26" t="s">
        <v>14</v>
      </c>
      <c r="D32" s="26"/>
      <c r="E32" s="26"/>
      <c r="F32" s="26"/>
      <c r="H32" s="103"/>
    </row>
    <row r="58" spans="2:3" x14ac:dyDescent="0.25">
      <c r="B58" s="89"/>
      <c r="C58" s="90"/>
    </row>
    <row r="59" spans="2:3" x14ac:dyDescent="0.25">
      <c r="B59" s="89"/>
      <c r="C59" s="90"/>
    </row>
    <row r="60" spans="2:3" x14ac:dyDescent="0.25">
      <c r="B60" s="89"/>
      <c r="C60" s="90"/>
    </row>
    <row r="61" spans="2:3" x14ac:dyDescent="0.25">
      <c r="B61" s="89"/>
      <c r="C61" s="90"/>
    </row>
    <row r="62" spans="2:3" x14ac:dyDescent="0.25">
      <c r="B62" s="89"/>
      <c r="C62" s="90"/>
    </row>
    <row r="63" spans="2:3" x14ac:dyDescent="0.25">
      <c r="B63" s="89"/>
      <c r="C63" s="90"/>
    </row>
    <row r="64" spans="2:3" x14ac:dyDescent="0.25">
      <c r="B64" s="89"/>
      <c r="C64" s="90"/>
    </row>
    <row r="65" spans="2:3" x14ac:dyDescent="0.25">
      <c r="B65" s="89"/>
      <c r="C65" s="90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3"/>
  <sheetViews>
    <sheetView showGridLines="0" topLeftCell="B21" zoomScaleNormal="100" workbookViewId="0">
      <selection activeCell="G28" sqref="G28"/>
    </sheetView>
  </sheetViews>
  <sheetFormatPr baseColWidth="10" defaultRowHeight="15" x14ac:dyDescent="0.25"/>
  <cols>
    <col min="1" max="1" width="19.85546875" customWidth="1"/>
    <col min="2" max="2" width="44.85546875" customWidth="1"/>
    <col min="3" max="3" width="22.140625" customWidth="1"/>
    <col min="4" max="4" width="22.42578125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3" spans="1:12" ht="23.25" x14ac:dyDescent="0.35">
      <c r="A3" s="151" t="s">
        <v>25</v>
      </c>
      <c r="B3" s="151"/>
      <c r="C3" s="151"/>
      <c r="D3" s="151"/>
      <c r="E3" s="151"/>
    </row>
    <row r="4" spans="1:12" ht="18.75" x14ac:dyDescent="0.3">
      <c r="A4" s="140" t="s">
        <v>26</v>
      </c>
      <c r="B4" s="140"/>
      <c r="C4" s="140"/>
      <c r="D4" s="140"/>
      <c r="E4" s="140"/>
    </row>
    <row r="5" spans="1:12" x14ac:dyDescent="0.25">
      <c r="A5" s="152" t="s">
        <v>201</v>
      </c>
      <c r="B5" s="152"/>
      <c r="C5" s="152"/>
      <c r="D5" s="152"/>
      <c r="E5" s="152"/>
    </row>
    <row r="6" spans="1:12" ht="15.75" thickBot="1" x14ac:dyDescent="0.3">
      <c r="A6" s="153" t="s">
        <v>202</v>
      </c>
      <c r="B6" s="153"/>
      <c r="C6" s="153"/>
      <c r="D6" s="153"/>
      <c r="E6" s="153"/>
    </row>
    <row r="7" spans="1:12" ht="45" x14ac:dyDescent="0.25">
      <c r="A7" s="29" t="s">
        <v>27</v>
      </c>
      <c r="B7" s="30" t="s">
        <v>28</v>
      </c>
      <c r="C7" s="30" t="s">
        <v>38</v>
      </c>
      <c r="D7" s="47" t="s">
        <v>29</v>
      </c>
      <c r="E7" s="31" t="s">
        <v>30</v>
      </c>
    </row>
    <row r="8" spans="1:12" x14ac:dyDescent="0.25">
      <c r="A8" s="43" t="s">
        <v>39</v>
      </c>
      <c r="B8" s="110" t="s">
        <v>203</v>
      </c>
      <c r="C8" s="33"/>
      <c r="D8" s="32"/>
      <c r="E8" s="111"/>
    </row>
    <row r="9" spans="1:12" x14ac:dyDescent="0.25">
      <c r="A9" s="43"/>
      <c r="B9" s="110" t="s">
        <v>203</v>
      </c>
      <c r="C9" s="33"/>
      <c r="D9" s="32"/>
      <c r="E9" s="111"/>
    </row>
    <row r="10" spans="1:12" x14ac:dyDescent="0.25">
      <c r="A10" s="159" t="s">
        <v>35</v>
      </c>
      <c r="B10" s="160"/>
      <c r="C10" s="36"/>
      <c r="D10" s="36"/>
      <c r="E10" s="37"/>
      <c r="L10" s="34"/>
    </row>
    <row r="11" spans="1:12" x14ac:dyDescent="0.25">
      <c r="A11" s="156"/>
      <c r="B11" s="112" t="s">
        <v>48</v>
      </c>
      <c r="C11" s="33">
        <v>45719</v>
      </c>
      <c r="D11" s="52">
        <v>4524000000005</v>
      </c>
      <c r="E11" s="94">
        <v>1644785.3</v>
      </c>
      <c r="L11" s="34"/>
    </row>
    <row r="12" spans="1:12" x14ac:dyDescent="0.25">
      <c r="A12" s="157"/>
      <c r="B12" s="113" t="s">
        <v>50</v>
      </c>
      <c r="C12" s="108">
        <v>45721</v>
      </c>
      <c r="D12" s="52">
        <v>4524000000002</v>
      </c>
      <c r="E12" s="94">
        <v>29340.09</v>
      </c>
      <c r="L12" s="34"/>
    </row>
    <row r="13" spans="1:12" x14ac:dyDescent="0.25">
      <c r="A13" s="157"/>
      <c r="B13" s="113" t="s">
        <v>50</v>
      </c>
      <c r="C13" s="108">
        <v>45721</v>
      </c>
      <c r="D13" s="52">
        <v>4524000000006</v>
      </c>
      <c r="E13" s="94">
        <v>109147.98</v>
      </c>
      <c r="L13" s="34"/>
    </row>
    <row r="14" spans="1:12" x14ac:dyDescent="0.25">
      <c r="A14" s="157"/>
      <c r="B14" s="113" t="s">
        <v>50</v>
      </c>
      <c r="C14" s="108">
        <v>45721</v>
      </c>
      <c r="D14" s="52">
        <v>4524000000002</v>
      </c>
      <c r="E14" s="94">
        <v>224726.29</v>
      </c>
      <c r="L14" s="34"/>
    </row>
    <row r="15" spans="1:12" x14ac:dyDescent="0.25">
      <c r="A15" s="157"/>
      <c r="B15" s="113" t="s">
        <v>42</v>
      </c>
      <c r="C15" s="33">
        <v>45744</v>
      </c>
      <c r="D15" s="91">
        <v>4524000000014</v>
      </c>
      <c r="E15" s="94">
        <v>15000</v>
      </c>
      <c r="L15" s="34"/>
    </row>
    <row r="16" spans="1:12" x14ac:dyDescent="0.25">
      <c r="A16" s="157"/>
      <c r="B16" s="113" t="s">
        <v>204</v>
      </c>
      <c r="C16" s="33"/>
      <c r="D16" s="91"/>
      <c r="E16" s="94"/>
      <c r="L16" s="34"/>
    </row>
    <row r="17" spans="1:12" x14ac:dyDescent="0.25">
      <c r="A17" s="157"/>
      <c r="B17" s="113" t="s">
        <v>98</v>
      </c>
      <c r="C17" s="33"/>
      <c r="D17" s="91"/>
      <c r="E17" s="94"/>
      <c r="L17" s="34"/>
    </row>
    <row r="18" spans="1:12" x14ac:dyDescent="0.25">
      <c r="A18" s="157"/>
      <c r="B18" s="113" t="s">
        <v>32</v>
      </c>
      <c r="C18" s="33">
        <v>45736</v>
      </c>
      <c r="D18" s="91">
        <v>4524000032207</v>
      </c>
      <c r="E18" s="94">
        <v>10393.799999999999</v>
      </c>
      <c r="L18" s="34"/>
    </row>
    <row r="19" spans="1:12" x14ac:dyDescent="0.25">
      <c r="A19" s="157"/>
      <c r="B19" s="112" t="s">
        <v>33</v>
      </c>
      <c r="C19" s="33"/>
      <c r="D19" s="52"/>
      <c r="E19" s="94"/>
    </row>
    <row r="20" spans="1:12" x14ac:dyDescent="0.25">
      <c r="A20" s="161"/>
      <c r="B20" s="126" t="s">
        <v>132</v>
      </c>
      <c r="C20" s="125">
        <v>45721</v>
      </c>
      <c r="D20" s="52">
        <v>4524000000006</v>
      </c>
      <c r="E20" s="94">
        <v>72302.12</v>
      </c>
    </row>
    <row r="21" spans="1:12" x14ac:dyDescent="0.25">
      <c r="A21" s="161"/>
      <c r="B21" s="128"/>
      <c r="C21" s="33">
        <v>45747</v>
      </c>
      <c r="D21" s="52">
        <v>4524000000002</v>
      </c>
      <c r="E21" s="106">
        <v>13156.2</v>
      </c>
    </row>
    <row r="22" spans="1:12" ht="15.75" x14ac:dyDescent="0.25">
      <c r="A22" s="157"/>
      <c r="B22" s="127" t="s">
        <v>99</v>
      </c>
      <c r="C22" s="33">
        <v>45728</v>
      </c>
      <c r="D22" s="52">
        <v>4524000032591</v>
      </c>
      <c r="E22" s="96">
        <v>8011</v>
      </c>
    </row>
    <row r="23" spans="1:12" x14ac:dyDescent="0.25">
      <c r="A23" s="157"/>
      <c r="B23" s="114" t="s">
        <v>31</v>
      </c>
      <c r="C23" s="33"/>
      <c r="D23" s="59"/>
      <c r="E23" s="94"/>
    </row>
    <row r="24" spans="1:12" x14ac:dyDescent="0.25">
      <c r="A24" s="157"/>
      <c r="B24" s="114" t="s">
        <v>33</v>
      </c>
      <c r="C24" s="19"/>
      <c r="D24" s="52"/>
      <c r="E24" s="55"/>
    </row>
    <row r="25" spans="1:12" x14ac:dyDescent="0.25">
      <c r="A25" s="157"/>
      <c r="B25" s="114" t="s">
        <v>34</v>
      </c>
      <c r="C25" s="19"/>
      <c r="D25" s="52"/>
      <c r="E25" s="55"/>
    </row>
    <row r="26" spans="1:12" x14ac:dyDescent="0.25">
      <c r="A26" s="157"/>
      <c r="B26" s="114" t="s">
        <v>40</v>
      </c>
      <c r="C26" s="19"/>
      <c r="D26" s="52"/>
      <c r="E26" s="55"/>
      <c r="F26" s="57"/>
    </row>
    <row r="27" spans="1:12" x14ac:dyDescent="0.25">
      <c r="A27" s="158"/>
      <c r="B27" s="114" t="s">
        <v>49</v>
      </c>
      <c r="C27" s="19"/>
      <c r="D27" s="52"/>
      <c r="E27" s="55"/>
    </row>
    <row r="28" spans="1:12" ht="20.25" customHeight="1" x14ac:dyDescent="0.25">
      <c r="A28" s="159" t="s">
        <v>35</v>
      </c>
      <c r="B28" s="160"/>
      <c r="C28" s="36"/>
      <c r="D28" s="36"/>
      <c r="E28" s="56">
        <f>SUM(E11:E27)</f>
        <v>2126862.7800000003</v>
      </c>
      <c r="F28" s="45"/>
      <c r="G28" s="103">
        <f>E28*10%</f>
        <v>212686.27800000005</v>
      </c>
    </row>
    <row r="29" spans="1:12" x14ac:dyDescent="0.25">
      <c r="A29" s="156" t="s">
        <v>91</v>
      </c>
      <c r="B29" s="19" t="s">
        <v>36</v>
      </c>
      <c r="C29" s="19"/>
      <c r="D29" s="32"/>
      <c r="E29" s="35"/>
      <c r="F29" s="45"/>
    </row>
    <row r="30" spans="1:12" ht="15" customHeight="1" x14ac:dyDescent="0.25">
      <c r="A30" s="157"/>
      <c r="B30" s="144" t="s">
        <v>41</v>
      </c>
      <c r="C30" s="53">
        <v>45721</v>
      </c>
      <c r="D30" s="62">
        <v>2.5030500296006E+17</v>
      </c>
      <c r="E30" s="122">
        <v>15700</v>
      </c>
      <c r="F30" s="45"/>
    </row>
    <row r="31" spans="1:12" x14ac:dyDescent="0.25">
      <c r="A31" s="157"/>
      <c r="B31" s="145"/>
      <c r="C31" s="53">
        <v>45722</v>
      </c>
      <c r="D31" s="58">
        <v>2.5030600296007002E+17</v>
      </c>
      <c r="E31" s="122">
        <v>3100</v>
      </c>
      <c r="F31" s="45"/>
    </row>
    <row r="32" spans="1:12" x14ac:dyDescent="0.25">
      <c r="A32" s="157"/>
      <c r="B32" s="145"/>
      <c r="C32" s="53">
        <v>45726</v>
      </c>
      <c r="D32" s="58">
        <v>2.5031000296004E+17</v>
      </c>
      <c r="E32" s="122">
        <v>7200</v>
      </c>
      <c r="F32" s="45"/>
    </row>
    <row r="33" spans="1:7" x14ac:dyDescent="0.25">
      <c r="A33" s="157"/>
      <c r="B33" s="145"/>
      <c r="C33" s="53">
        <v>45728</v>
      </c>
      <c r="D33" s="58">
        <v>2.5031200268007002E+17</v>
      </c>
      <c r="E33" s="122">
        <v>7300</v>
      </c>
      <c r="F33" s="45"/>
    </row>
    <row r="34" spans="1:7" x14ac:dyDescent="0.25">
      <c r="A34" s="157"/>
      <c r="B34" s="120"/>
      <c r="C34" s="53">
        <v>45730</v>
      </c>
      <c r="D34" s="58">
        <v>2.5031400296004E+17</v>
      </c>
      <c r="E34" s="123">
        <v>4800</v>
      </c>
      <c r="F34" s="45"/>
    </row>
    <row r="35" spans="1:7" x14ac:dyDescent="0.25">
      <c r="A35" s="157"/>
      <c r="B35" s="121"/>
      <c r="C35" s="53">
        <v>45735</v>
      </c>
      <c r="D35" s="58">
        <v>2.5031900296007002E+17</v>
      </c>
      <c r="E35" s="123">
        <v>7850</v>
      </c>
      <c r="F35" s="45"/>
    </row>
    <row r="36" spans="1:7" x14ac:dyDescent="0.25">
      <c r="A36" s="157"/>
      <c r="B36" s="121"/>
      <c r="C36" s="53">
        <v>45737</v>
      </c>
      <c r="D36" s="58">
        <v>2.50310026800701E+16</v>
      </c>
      <c r="E36" s="123">
        <v>7400</v>
      </c>
      <c r="F36" s="45"/>
    </row>
    <row r="37" spans="1:7" x14ac:dyDescent="0.25">
      <c r="A37" s="157"/>
      <c r="B37" s="120"/>
      <c r="C37" s="53">
        <v>45741</v>
      </c>
      <c r="D37" s="58">
        <v>2.5032500296004E+17</v>
      </c>
      <c r="E37" s="122">
        <v>6200</v>
      </c>
      <c r="F37" s="45"/>
    </row>
    <row r="38" spans="1:7" x14ac:dyDescent="0.25">
      <c r="A38" s="157"/>
      <c r="B38" s="124"/>
      <c r="C38" s="53">
        <v>45743</v>
      </c>
      <c r="D38" s="58">
        <v>2.5032700268000998E+17</v>
      </c>
      <c r="E38" s="87">
        <v>7400</v>
      </c>
      <c r="F38" s="45"/>
    </row>
    <row r="39" spans="1:7" x14ac:dyDescent="0.25">
      <c r="A39" s="157"/>
      <c r="B39" s="95" t="s">
        <v>43</v>
      </c>
      <c r="C39" s="53">
        <v>45747</v>
      </c>
      <c r="D39" s="58">
        <v>2.5033100296007002E+17</v>
      </c>
      <c r="E39" s="87">
        <v>5300</v>
      </c>
    </row>
    <row r="40" spans="1:7" ht="30" x14ac:dyDescent="0.25">
      <c r="A40" s="157"/>
      <c r="B40" s="44" t="s">
        <v>44</v>
      </c>
      <c r="C40" s="33"/>
      <c r="D40" s="32"/>
      <c r="E40" s="35"/>
    </row>
    <row r="41" spans="1:7" ht="15.75" x14ac:dyDescent="0.25">
      <c r="A41" s="158"/>
      <c r="B41" s="39" t="s">
        <v>51</v>
      </c>
      <c r="C41" s="38"/>
      <c r="D41" s="32"/>
      <c r="E41" s="40"/>
      <c r="G41" s="34"/>
    </row>
    <row r="42" spans="1:7" x14ac:dyDescent="0.25">
      <c r="A42" s="159" t="s">
        <v>35</v>
      </c>
      <c r="B42" s="160"/>
      <c r="C42" s="36"/>
      <c r="D42" s="36"/>
      <c r="E42" s="37">
        <f>SUM(E30:E41)</f>
        <v>72250</v>
      </c>
    </row>
    <row r="43" spans="1:7" x14ac:dyDescent="0.25">
      <c r="A43" s="154" t="s">
        <v>37</v>
      </c>
      <c r="B43" s="155"/>
      <c r="C43" s="41"/>
      <c r="D43" s="41"/>
      <c r="E43" s="42">
        <f>E10+E28+E42</f>
        <v>2199112.7800000003</v>
      </c>
    </row>
    <row r="44" spans="1:7" ht="30" customHeight="1" x14ac:dyDescent="0.25">
      <c r="A44" s="146" t="s">
        <v>212</v>
      </c>
      <c r="B44" s="146"/>
      <c r="C44" s="146"/>
      <c r="D44" s="146"/>
      <c r="E44" s="146"/>
    </row>
    <row r="45" spans="1:7" x14ac:dyDescent="0.25">
      <c r="A45" s="147"/>
      <c r="B45" s="147"/>
      <c r="C45" s="147"/>
      <c r="D45" s="147"/>
      <c r="E45" s="147"/>
    </row>
    <row r="46" spans="1:7" x14ac:dyDescent="0.25">
      <c r="A46" s="116" t="s">
        <v>213</v>
      </c>
      <c r="B46" s="116"/>
      <c r="C46" s="116"/>
      <c r="D46" s="116"/>
      <c r="E46" s="116"/>
    </row>
    <row r="47" spans="1:7" x14ac:dyDescent="0.25">
      <c r="A47" s="115"/>
      <c r="B47" s="115"/>
      <c r="C47" s="115"/>
      <c r="D47" s="115"/>
      <c r="E47" s="115"/>
    </row>
    <row r="48" spans="1:7" x14ac:dyDescent="0.25">
      <c r="A48" s="118" t="s">
        <v>205</v>
      </c>
      <c r="B48" s="118" t="s">
        <v>206</v>
      </c>
      <c r="C48" s="118" t="s">
        <v>207</v>
      </c>
      <c r="D48" s="118" t="s">
        <v>208</v>
      </c>
      <c r="E48" s="115"/>
    </row>
    <row r="49" spans="1:5" x14ac:dyDescent="0.25">
      <c r="A49" s="117" t="s">
        <v>209</v>
      </c>
      <c r="B49" s="129">
        <v>148097.51999999999</v>
      </c>
      <c r="C49" s="129">
        <v>1623692.52</v>
      </c>
      <c r="D49" s="129">
        <v>148097.51999999999</v>
      </c>
      <c r="E49" s="115"/>
    </row>
    <row r="50" spans="1:5" x14ac:dyDescent="0.25">
      <c r="A50" s="117" t="s">
        <v>210</v>
      </c>
      <c r="B50" s="129">
        <v>1720.17</v>
      </c>
      <c r="C50" s="129">
        <v>1395.17</v>
      </c>
      <c r="D50" s="129">
        <v>1395.17</v>
      </c>
      <c r="E50" s="115"/>
    </row>
    <row r="51" spans="1:5" x14ac:dyDescent="0.25">
      <c r="A51" s="117"/>
      <c r="B51" s="117"/>
      <c r="C51" s="117"/>
      <c r="D51" s="117"/>
      <c r="E51" s="115"/>
    </row>
    <row r="52" spans="1:5" x14ac:dyDescent="0.25">
      <c r="A52" s="119"/>
      <c r="B52" s="119"/>
      <c r="C52" s="119"/>
      <c r="D52" s="119"/>
      <c r="E52" s="115"/>
    </row>
    <row r="53" spans="1:5" x14ac:dyDescent="0.25">
      <c r="A53" s="119"/>
      <c r="B53" s="119"/>
      <c r="C53" s="119"/>
      <c r="D53" s="119"/>
      <c r="E53" s="115"/>
    </row>
    <row r="54" spans="1:5" x14ac:dyDescent="0.25">
      <c r="A54" s="119"/>
      <c r="B54" s="119"/>
      <c r="C54" s="119"/>
      <c r="D54" s="119"/>
      <c r="E54" s="115"/>
    </row>
    <row r="55" spans="1:5" ht="30" x14ac:dyDescent="0.25">
      <c r="A55" s="51" t="s">
        <v>88</v>
      </c>
      <c r="B55" s="150" t="s">
        <v>89</v>
      </c>
      <c r="C55" s="150"/>
      <c r="D55" s="109" t="s">
        <v>90</v>
      </c>
      <c r="E55" s="109"/>
    </row>
    <row r="56" spans="1:5" x14ac:dyDescent="0.25">
      <c r="A56" s="148"/>
      <c r="B56" s="148"/>
      <c r="D56" s="148"/>
      <c r="E56" s="148"/>
    </row>
    <row r="57" spans="1:5" x14ac:dyDescent="0.25">
      <c r="A57" s="132"/>
      <c r="B57" s="132"/>
      <c r="D57" s="132"/>
      <c r="E57" s="132"/>
    </row>
    <row r="58" spans="1:5" x14ac:dyDescent="0.25">
      <c r="A58" s="25"/>
      <c r="B58" s="25"/>
    </row>
    <row r="59" spans="1:5" x14ac:dyDescent="0.25">
      <c r="A59" s="130"/>
      <c r="B59" s="130"/>
      <c r="C59" s="130"/>
      <c r="D59" s="130"/>
      <c r="E59" s="130"/>
    </row>
    <row r="60" spans="1:5" x14ac:dyDescent="0.25">
      <c r="A60" s="26"/>
      <c r="B60" s="26"/>
      <c r="C60" s="26"/>
      <c r="D60" s="26"/>
      <c r="E60" s="26"/>
    </row>
    <row r="62" spans="1:5" x14ac:dyDescent="0.25">
      <c r="A62" s="149"/>
      <c r="B62" s="149"/>
      <c r="C62" s="149"/>
      <c r="D62" s="149"/>
      <c r="E62" s="149"/>
    </row>
    <row r="63" spans="1:5" x14ac:dyDescent="0.25">
      <c r="A63" s="130"/>
      <c r="B63" s="130"/>
      <c r="C63" s="130"/>
      <c r="D63" s="130"/>
      <c r="E63" s="130"/>
    </row>
  </sheetData>
  <mergeCells count="20">
    <mergeCell ref="A3:E3"/>
    <mergeCell ref="A4:E4"/>
    <mergeCell ref="A5:E5"/>
    <mergeCell ref="A6:E6"/>
    <mergeCell ref="A43:B43"/>
    <mergeCell ref="A29:A41"/>
    <mergeCell ref="A10:B10"/>
    <mergeCell ref="A28:B28"/>
    <mergeCell ref="A11:A27"/>
    <mergeCell ref="A42:B42"/>
    <mergeCell ref="B30:B33"/>
    <mergeCell ref="A44:E45"/>
    <mergeCell ref="A63:E63"/>
    <mergeCell ref="A56:B56"/>
    <mergeCell ref="D56:E56"/>
    <mergeCell ref="D57:E57"/>
    <mergeCell ref="A57:B57"/>
    <mergeCell ref="A59:E59"/>
    <mergeCell ref="A62:E62"/>
    <mergeCell ref="B55:C55"/>
  </mergeCells>
  <pageMargins left="0.25" right="0.25" top="0.75" bottom="0.75" header="0.3" footer="0.3"/>
  <pageSetup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9"/>
  <sheetViews>
    <sheetView showGridLines="0" tabSelected="1" topLeftCell="A18" zoomScaleNormal="100" workbookViewId="0">
      <selection activeCell="H22" sqref="H22"/>
    </sheetView>
  </sheetViews>
  <sheetFormatPr baseColWidth="10" defaultRowHeight="12.75" x14ac:dyDescent="0.2"/>
  <cols>
    <col min="1" max="1" width="7.28515625" style="49" customWidth="1"/>
    <col min="2" max="2" width="12.42578125" style="49" customWidth="1"/>
    <col min="3" max="3" width="10.5703125" style="49" customWidth="1"/>
    <col min="4" max="4" width="13.28515625" style="49" customWidth="1"/>
    <col min="5" max="5" width="9.7109375" style="49" customWidth="1"/>
    <col min="6" max="6" width="8.7109375" style="49" customWidth="1"/>
    <col min="7" max="7" width="7.855468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 x14ac:dyDescent="0.2">
      <c r="A2" s="188" t="s">
        <v>25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</row>
    <row r="3" spans="1:30" x14ac:dyDescent="0.2">
      <c r="A3" s="189" t="s">
        <v>122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</row>
    <row r="4" spans="1:30" x14ac:dyDescent="0.2">
      <c r="A4" s="190" t="s">
        <v>53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</row>
    <row r="5" spans="1:30" x14ac:dyDescent="0.2">
      <c r="A5" s="191" t="s">
        <v>211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50"/>
      <c r="X5" s="50"/>
      <c r="Y5" s="50"/>
      <c r="Z5" s="50"/>
      <c r="AA5" s="50"/>
      <c r="AB5" s="50"/>
      <c r="AC5" s="50"/>
      <c r="AD5" s="50"/>
    </row>
    <row r="6" spans="1:30" x14ac:dyDescent="0.2">
      <c r="A6" s="63"/>
      <c r="B6" s="63"/>
      <c r="C6" s="63"/>
      <c r="D6" s="63"/>
      <c r="E6" s="63"/>
      <c r="F6" s="63"/>
      <c r="G6" s="63"/>
      <c r="H6" s="63"/>
      <c r="I6" s="63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48"/>
      <c r="X6" s="48"/>
      <c r="Y6" s="48"/>
      <c r="Z6" s="48"/>
      <c r="AA6" s="48"/>
      <c r="AB6" s="48"/>
      <c r="AC6" s="48"/>
      <c r="AD6" s="48"/>
    </row>
    <row r="7" spans="1:30" ht="12.75" customHeight="1" x14ac:dyDescent="0.2">
      <c r="A7" s="173" t="s">
        <v>54</v>
      </c>
      <c r="B7" s="169" t="s">
        <v>55</v>
      </c>
      <c r="C7" s="169" t="s">
        <v>56</v>
      </c>
      <c r="D7" s="169" t="s">
        <v>57</v>
      </c>
      <c r="E7" s="169" t="s">
        <v>58</v>
      </c>
      <c r="F7" s="169" t="s">
        <v>59</v>
      </c>
      <c r="G7" s="169" t="s">
        <v>60</v>
      </c>
      <c r="H7" s="166" t="s">
        <v>61</v>
      </c>
      <c r="I7" s="181" t="s">
        <v>62</v>
      </c>
      <c r="J7" s="182"/>
      <c r="K7" s="185" t="s">
        <v>63</v>
      </c>
      <c r="L7" s="178" t="s">
        <v>64</v>
      </c>
      <c r="M7" s="179"/>
      <c r="N7" s="179"/>
      <c r="O7" s="179"/>
      <c r="P7" s="179"/>
      <c r="Q7" s="179"/>
      <c r="R7" s="180"/>
      <c r="S7" s="176" t="s">
        <v>65</v>
      </c>
      <c r="T7" s="177"/>
      <c r="U7" s="173" t="s">
        <v>66</v>
      </c>
      <c r="V7" s="173" t="s">
        <v>67</v>
      </c>
    </row>
    <row r="8" spans="1:30" ht="12.75" customHeight="1" x14ac:dyDescent="0.2">
      <c r="A8" s="174"/>
      <c r="B8" s="170"/>
      <c r="C8" s="170"/>
      <c r="D8" s="170"/>
      <c r="E8" s="170"/>
      <c r="F8" s="170"/>
      <c r="G8" s="170"/>
      <c r="H8" s="167"/>
      <c r="I8" s="183"/>
      <c r="J8" s="184"/>
      <c r="K8" s="186"/>
      <c r="L8" s="176" t="s">
        <v>68</v>
      </c>
      <c r="M8" s="177"/>
      <c r="N8" s="173" t="s">
        <v>69</v>
      </c>
      <c r="O8" s="176" t="s">
        <v>70</v>
      </c>
      <c r="P8" s="177"/>
      <c r="Q8" s="173" t="s">
        <v>71</v>
      </c>
      <c r="R8" s="173" t="s">
        <v>72</v>
      </c>
      <c r="S8" s="173" t="s">
        <v>73</v>
      </c>
      <c r="T8" s="173" t="s">
        <v>74</v>
      </c>
      <c r="U8" s="174"/>
      <c r="V8" s="174"/>
    </row>
    <row r="9" spans="1:30" ht="36" x14ac:dyDescent="0.2">
      <c r="A9" s="175"/>
      <c r="B9" s="171"/>
      <c r="C9" s="171"/>
      <c r="D9" s="171"/>
      <c r="E9" s="171"/>
      <c r="F9" s="171"/>
      <c r="G9" s="171"/>
      <c r="H9" s="168"/>
      <c r="I9" s="65" t="s">
        <v>75</v>
      </c>
      <c r="J9" s="65" t="s">
        <v>76</v>
      </c>
      <c r="K9" s="187"/>
      <c r="L9" s="101" t="s">
        <v>77</v>
      </c>
      <c r="M9" s="101" t="s">
        <v>78</v>
      </c>
      <c r="N9" s="175"/>
      <c r="O9" s="101" t="s">
        <v>79</v>
      </c>
      <c r="P9" s="101" t="s">
        <v>80</v>
      </c>
      <c r="Q9" s="175"/>
      <c r="R9" s="175"/>
      <c r="S9" s="175"/>
      <c r="T9" s="175"/>
      <c r="U9" s="175"/>
      <c r="V9" s="175"/>
    </row>
    <row r="10" spans="1:30" ht="33" customHeight="1" x14ac:dyDescent="0.2">
      <c r="A10" s="66">
        <v>1</v>
      </c>
      <c r="B10" s="79" t="s">
        <v>123</v>
      </c>
      <c r="C10" s="67" t="s">
        <v>124</v>
      </c>
      <c r="D10" s="67" t="s">
        <v>125</v>
      </c>
      <c r="E10" s="68" t="s">
        <v>126</v>
      </c>
      <c r="F10" s="68" t="s">
        <v>127</v>
      </c>
      <c r="G10" s="67" t="s">
        <v>128</v>
      </c>
      <c r="H10" s="69" t="s">
        <v>129</v>
      </c>
      <c r="I10" s="70">
        <v>43222</v>
      </c>
      <c r="J10" s="70" t="s">
        <v>130</v>
      </c>
      <c r="K10" s="71">
        <v>10000</v>
      </c>
      <c r="L10" s="72">
        <f>K10*2.87%</f>
        <v>287</v>
      </c>
      <c r="M10" s="72">
        <f>K10*7.1%</f>
        <v>709.99999999999989</v>
      </c>
      <c r="N10" s="73">
        <f>K10*1.3%</f>
        <v>130</v>
      </c>
      <c r="O10" s="72">
        <f>K10*3.04%</f>
        <v>304</v>
      </c>
      <c r="P10" s="72">
        <f>K10*7.09%</f>
        <v>709</v>
      </c>
      <c r="Q10" s="74"/>
      <c r="R10" s="74">
        <f>SUM(L10:Q10)</f>
        <v>2130</v>
      </c>
      <c r="S10" s="74">
        <f>+L10+O10</f>
        <v>591</v>
      </c>
      <c r="T10" s="74">
        <f>+M10+N10+P10</f>
        <v>1539</v>
      </c>
      <c r="U10" s="74">
        <f>K10-S10</f>
        <v>9409</v>
      </c>
      <c r="V10" s="75">
        <v>9600758925</v>
      </c>
    </row>
    <row r="11" spans="1:30" s="61" customFormat="1" ht="24" x14ac:dyDescent="0.2">
      <c r="A11" s="102"/>
      <c r="B11" s="76"/>
      <c r="C11" s="76"/>
      <c r="D11" s="76"/>
      <c r="E11" s="76"/>
      <c r="F11" s="76"/>
      <c r="G11" s="76"/>
      <c r="H11" s="76"/>
      <c r="I11" s="76"/>
      <c r="J11" s="76" t="s">
        <v>52</v>
      </c>
      <c r="K11" s="77">
        <f t="shared" ref="K11:U11" si="0">SUM(K10:K10)</f>
        <v>10000</v>
      </c>
      <c r="L11" s="78">
        <f t="shared" si="0"/>
        <v>287</v>
      </c>
      <c r="M11" s="78">
        <f t="shared" si="0"/>
        <v>709.99999999999989</v>
      </c>
      <c r="N11" s="78">
        <f t="shared" si="0"/>
        <v>120</v>
      </c>
      <c r="O11" s="78">
        <f t="shared" si="0"/>
        <v>304</v>
      </c>
      <c r="P11" s="78">
        <f t="shared" si="0"/>
        <v>709</v>
      </c>
      <c r="Q11" s="78">
        <f t="shared" si="0"/>
        <v>0</v>
      </c>
      <c r="R11" s="78">
        <f t="shared" si="0"/>
        <v>2130</v>
      </c>
      <c r="S11" s="78">
        <f t="shared" si="0"/>
        <v>591</v>
      </c>
      <c r="T11" s="78">
        <f t="shared" si="0"/>
        <v>1539</v>
      </c>
      <c r="U11" s="78">
        <f t="shared" si="0"/>
        <v>9409</v>
      </c>
      <c r="V11" s="78"/>
    </row>
    <row r="12" spans="1:30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30" x14ac:dyDescent="0.2">
      <c r="A13" s="192" t="s">
        <v>146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</row>
    <row r="14" spans="1:30" ht="12.75" customHeight="1" x14ac:dyDescent="0.2">
      <c r="A14" s="173" t="s">
        <v>54</v>
      </c>
      <c r="B14" s="169" t="s">
        <v>55</v>
      </c>
      <c r="C14" s="169" t="s">
        <v>56</v>
      </c>
      <c r="D14" s="169" t="s">
        <v>57</v>
      </c>
      <c r="E14" s="169" t="s">
        <v>58</v>
      </c>
      <c r="F14" s="169" t="s">
        <v>59</v>
      </c>
      <c r="G14" s="169" t="s">
        <v>60</v>
      </c>
      <c r="H14" s="166" t="s">
        <v>61</v>
      </c>
      <c r="I14" s="181" t="s">
        <v>62</v>
      </c>
      <c r="J14" s="182"/>
      <c r="K14" s="185" t="s">
        <v>63</v>
      </c>
      <c r="L14" s="178" t="s">
        <v>64</v>
      </c>
      <c r="M14" s="179"/>
      <c r="N14" s="179"/>
      <c r="O14" s="179"/>
      <c r="P14" s="179"/>
      <c r="Q14" s="179"/>
      <c r="R14" s="180"/>
      <c r="S14" s="176" t="s">
        <v>65</v>
      </c>
      <c r="T14" s="177"/>
      <c r="U14" s="173" t="s">
        <v>66</v>
      </c>
      <c r="V14" s="173" t="s">
        <v>67</v>
      </c>
    </row>
    <row r="15" spans="1:30" ht="12.75" customHeight="1" x14ac:dyDescent="0.2">
      <c r="A15" s="174"/>
      <c r="B15" s="170"/>
      <c r="C15" s="170"/>
      <c r="D15" s="170"/>
      <c r="E15" s="170"/>
      <c r="F15" s="170"/>
      <c r="G15" s="170"/>
      <c r="H15" s="167"/>
      <c r="I15" s="183"/>
      <c r="J15" s="184"/>
      <c r="K15" s="186"/>
      <c r="L15" s="176" t="s">
        <v>68</v>
      </c>
      <c r="M15" s="177"/>
      <c r="N15" s="173" t="s">
        <v>69</v>
      </c>
      <c r="O15" s="176" t="s">
        <v>70</v>
      </c>
      <c r="P15" s="177"/>
      <c r="Q15" s="173" t="s">
        <v>145</v>
      </c>
      <c r="R15" s="173" t="s">
        <v>72</v>
      </c>
      <c r="S15" s="173" t="s">
        <v>73</v>
      </c>
      <c r="T15" s="173" t="s">
        <v>74</v>
      </c>
      <c r="U15" s="174"/>
      <c r="V15" s="174"/>
    </row>
    <row r="16" spans="1:30" ht="36" x14ac:dyDescent="0.2">
      <c r="A16" s="175"/>
      <c r="B16" s="172"/>
      <c r="C16" s="172"/>
      <c r="D16" s="171"/>
      <c r="E16" s="171"/>
      <c r="F16" s="171"/>
      <c r="G16" s="171"/>
      <c r="H16" s="168"/>
      <c r="I16" s="65" t="s">
        <v>75</v>
      </c>
      <c r="J16" s="65" t="s">
        <v>76</v>
      </c>
      <c r="K16" s="187"/>
      <c r="L16" s="101" t="s">
        <v>77</v>
      </c>
      <c r="M16" s="101" t="s">
        <v>78</v>
      </c>
      <c r="N16" s="175"/>
      <c r="O16" s="101" t="s">
        <v>79</v>
      </c>
      <c r="P16" s="101" t="s">
        <v>80</v>
      </c>
      <c r="Q16" s="175"/>
      <c r="R16" s="175"/>
      <c r="S16" s="175"/>
      <c r="T16" s="175"/>
      <c r="U16" s="175"/>
      <c r="V16" s="175"/>
    </row>
    <row r="17" spans="1:22" ht="36" x14ac:dyDescent="0.2">
      <c r="A17" s="66">
        <v>1</v>
      </c>
      <c r="B17" s="79" t="s">
        <v>133</v>
      </c>
      <c r="C17" s="80" t="s">
        <v>135</v>
      </c>
      <c r="D17" s="67" t="s">
        <v>136</v>
      </c>
      <c r="E17" s="68" t="s">
        <v>139</v>
      </c>
      <c r="F17" s="68" t="s">
        <v>141</v>
      </c>
      <c r="G17" s="67" t="s">
        <v>143</v>
      </c>
      <c r="H17" s="69" t="s">
        <v>144</v>
      </c>
      <c r="I17" s="70">
        <v>45717</v>
      </c>
      <c r="J17" s="70">
        <v>45747</v>
      </c>
      <c r="K17" s="71">
        <v>22000</v>
      </c>
      <c r="L17" s="72"/>
      <c r="M17" s="72"/>
      <c r="N17" s="73"/>
      <c r="O17" s="72"/>
      <c r="P17" s="72"/>
      <c r="Q17" s="74">
        <f t="shared" ref="Q17:Q22" si="1">+K17*10%</f>
        <v>2200</v>
      </c>
      <c r="R17" s="74"/>
      <c r="S17" s="74">
        <f>+L17+O17</f>
        <v>0</v>
      </c>
      <c r="T17" s="74">
        <f>+M17+N17+P17</f>
        <v>0</v>
      </c>
      <c r="U17" s="74">
        <f t="shared" ref="U17:U22" si="2">K17-Q17</f>
        <v>19800</v>
      </c>
      <c r="V17" s="75">
        <v>9600908424</v>
      </c>
    </row>
    <row r="18" spans="1:22" ht="36" x14ac:dyDescent="0.2">
      <c r="A18" s="66">
        <v>2</v>
      </c>
      <c r="B18" s="81" t="s">
        <v>134</v>
      </c>
      <c r="C18" s="80" t="s">
        <v>137</v>
      </c>
      <c r="D18" s="67" t="s">
        <v>138</v>
      </c>
      <c r="E18" s="68" t="s">
        <v>142</v>
      </c>
      <c r="F18" s="68" t="s">
        <v>140</v>
      </c>
      <c r="G18" s="67" t="s">
        <v>143</v>
      </c>
      <c r="H18" s="69" t="s">
        <v>129</v>
      </c>
      <c r="I18" s="70">
        <v>45717</v>
      </c>
      <c r="J18" s="70">
        <v>45747</v>
      </c>
      <c r="K18" s="71">
        <v>10000</v>
      </c>
      <c r="L18" s="72"/>
      <c r="M18" s="72"/>
      <c r="N18" s="73"/>
      <c r="O18" s="72"/>
      <c r="P18" s="72"/>
      <c r="Q18" s="74">
        <f t="shared" si="1"/>
        <v>1000</v>
      </c>
      <c r="R18" s="74"/>
      <c r="S18" s="74">
        <f>+L18+O18</f>
        <v>0</v>
      </c>
      <c r="T18" s="74">
        <f>+M18+N18+P18</f>
        <v>0</v>
      </c>
      <c r="U18" s="74">
        <f t="shared" si="2"/>
        <v>9000</v>
      </c>
      <c r="V18" s="82">
        <v>9605330655</v>
      </c>
    </row>
    <row r="19" spans="1:22" ht="36" x14ac:dyDescent="0.2">
      <c r="A19" s="66">
        <v>3</v>
      </c>
      <c r="B19" s="79" t="s">
        <v>149</v>
      </c>
      <c r="C19" s="80" t="s">
        <v>150</v>
      </c>
      <c r="D19" s="67" t="s">
        <v>151</v>
      </c>
      <c r="E19" s="68" t="s">
        <v>142</v>
      </c>
      <c r="F19" s="68" t="s">
        <v>162</v>
      </c>
      <c r="G19" s="67" t="s">
        <v>143</v>
      </c>
      <c r="H19" s="69" t="s">
        <v>129</v>
      </c>
      <c r="I19" s="70">
        <v>45717</v>
      </c>
      <c r="J19" s="70">
        <v>45747</v>
      </c>
      <c r="K19" s="71">
        <v>10000</v>
      </c>
      <c r="L19" s="72"/>
      <c r="M19" s="72"/>
      <c r="N19" s="73"/>
      <c r="O19" s="72"/>
      <c r="P19" s="72"/>
      <c r="Q19" s="74">
        <f t="shared" si="1"/>
        <v>1000</v>
      </c>
      <c r="R19" s="74"/>
      <c r="S19" s="74"/>
      <c r="T19" s="74"/>
      <c r="U19" s="74">
        <f t="shared" si="2"/>
        <v>9000</v>
      </c>
      <c r="V19" s="75"/>
    </row>
    <row r="20" spans="1:22" ht="36" x14ac:dyDescent="0.2">
      <c r="A20" s="66">
        <v>4</v>
      </c>
      <c r="B20" s="88" t="s">
        <v>186</v>
      </c>
      <c r="C20" s="80" t="s">
        <v>163</v>
      </c>
      <c r="D20" s="67" t="s">
        <v>164</v>
      </c>
      <c r="E20" s="68" t="s">
        <v>139</v>
      </c>
      <c r="F20" s="68" t="s">
        <v>141</v>
      </c>
      <c r="G20" s="67" t="s">
        <v>143</v>
      </c>
      <c r="H20" s="69" t="s">
        <v>144</v>
      </c>
      <c r="I20" s="70">
        <v>45717</v>
      </c>
      <c r="J20" s="70">
        <v>45747</v>
      </c>
      <c r="K20" s="71">
        <v>30000</v>
      </c>
      <c r="L20" s="72"/>
      <c r="M20" s="72"/>
      <c r="N20" s="73"/>
      <c r="O20" s="72"/>
      <c r="P20" s="72"/>
      <c r="Q20" s="74">
        <f t="shared" si="1"/>
        <v>3000</v>
      </c>
      <c r="R20" s="74"/>
      <c r="S20" s="74"/>
      <c r="T20" s="74"/>
      <c r="U20" s="74">
        <f t="shared" si="2"/>
        <v>27000</v>
      </c>
      <c r="V20" s="75"/>
    </row>
    <row r="21" spans="1:22" ht="36" x14ac:dyDescent="0.2">
      <c r="A21" s="66">
        <v>5</v>
      </c>
      <c r="B21" s="79" t="s">
        <v>161</v>
      </c>
      <c r="C21" s="80" t="s">
        <v>159</v>
      </c>
      <c r="D21" s="67" t="s">
        <v>160</v>
      </c>
      <c r="E21" s="68" t="s">
        <v>142</v>
      </c>
      <c r="F21" s="68" t="s">
        <v>162</v>
      </c>
      <c r="G21" s="67" t="s">
        <v>143</v>
      </c>
      <c r="H21" s="69" t="s">
        <v>129</v>
      </c>
      <c r="I21" s="70">
        <v>45717</v>
      </c>
      <c r="J21" s="70">
        <v>45747</v>
      </c>
      <c r="K21" s="71">
        <v>10000</v>
      </c>
      <c r="L21" s="72"/>
      <c r="M21" s="72"/>
      <c r="N21" s="73"/>
      <c r="O21" s="72"/>
      <c r="P21" s="72"/>
      <c r="Q21" s="74">
        <f t="shared" si="1"/>
        <v>1000</v>
      </c>
      <c r="R21" s="74"/>
      <c r="S21" s="74"/>
      <c r="T21" s="74"/>
      <c r="U21" s="74">
        <f t="shared" si="2"/>
        <v>9000</v>
      </c>
      <c r="V21" s="75"/>
    </row>
    <row r="22" spans="1:22" ht="36" x14ac:dyDescent="0.2">
      <c r="A22" s="66">
        <v>8</v>
      </c>
      <c r="B22" s="92" t="s">
        <v>167</v>
      </c>
      <c r="C22" s="93" t="s">
        <v>166</v>
      </c>
      <c r="D22" s="67" t="s">
        <v>165</v>
      </c>
      <c r="E22" s="68" t="s">
        <v>139</v>
      </c>
      <c r="F22" s="68" t="s">
        <v>141</v>
      </c>
      <c r="G22" s="67" t="s">
        <v>143</v>
      </c>
      <c r="H22" s="69" t="s">
        <v>144</v>
      </c>
      <c r="I22" s="70">
        <v>45717</v>
      </c>
      <c r="J22" s="70">
        <v>45747</v>
      </c>
      <c r="K22" s="71">
        <v>22000</v>
      </c>
      <c r="L22" s="72"/>
      <c r="M22" s="72"/>
      <c r="N22" s="73"/>
      <c r="O22" s="72"/>
      <c r="P22" s="72"/>
      <c r="Q22" s="74">
        <f t="shared" si="1"/>
        <v>2200</v>
      </c>
      <c r="R22" s="74"/>
      <c r="S22" s="74"/>
      <c r="T22" s="74"/>
      <c r="U22" s="74">
        <f t="shared" si="2"/>
        <v>19800</v>
      </c>
      <c r="V22" s="75"/>
    </row>
    <row r="23" spans="1:22" s="61" customFormat="1" ht="24" x14ac:dyDescent="0.2">
      <c r="A23" s="102"/>
      <c r="B23" s="76"/>
      <c r="C23" s="76"/>
      <c r="D23" s="76"/>
      <c r="E23" s="76"/>
      <c r="F23" s="76"/>
      <c r="G23" s="76"/>
      <c r="H23" s="76"/>
      <c r="I23" s="76"/>
      <c r="J23" s="76" t="s">
        <v>52</v>
      </c>
      <c r="K23" s="77">
        <f t="shared" ref="K23:U23" si="3">SUM(K17:K22)</f>
        <v>104000</v>
      </c>
      <c r="L23" s="78">
        <f t="shared" si="3"/>
        <v>0</v>
      </c>
      <c r="M23" s="78">
        <f t="shared" si="3"/>
        <v>0</v>
      </c>
      <c r="N23" s="78">
        <f t="shared" si="3"/>
        <v>0</v>
      </c>
      <c r="O23" s="78">
        <f t="shared" si="3"/>
        <v>0</v>
      </c>
      <c r="P23" s="78">
        <f t="shared" si="3"/>
        <v>0</v>
      </c>
      <c r="Q23" s="78">
        <f t="shared" si="3"/>
        <v>10400</v>
      </c>
      <c r="R23" s="78">
        <f t="shared" si="3"/>
        <v>0</v>
      </c>
      <c r="S23" s="78">
        <f t="shared" si="3"/>
        <v>0</v>
      </c>
      <c r="T23" s="78">
        <f t="shared" si="3"/>
        <v>0</v>
      </c>
      <c r="U23" s="78">
        <f t="shared" si="3"/>
        <v>93600</v>
      </c>
      <c r="V23" s="78"/>
    </row>
    <row r="24" spans="1:22" x14ac:dyDescent="0.2">
      <c r="A24" s="63"/>
      <c r="B24" s="83" t="s">
        <v>85</v>
      </c>
      <c r="C24" s="63"/>
      <c r="D24" s="63"/>
      <c r="E24" s="63"/>
      <c r="F24" s="164" t="s">
        <v>86</v>
      </c>
      <c r="G24" s="164"/>
      <c r="H24" s="63"/>
      <c r="I24" s="63"/>
      <c r="J24" s="84"/>
      <c r="K24" s="63"/>
      <c r="L24" s="63"/>
      <c r="M24" s="84" t="s">
        <v>87</v>
      </c>
      <c r="N24" s="85"/>
      <c r="O24" s="63"/>
      <c r="P24" s="63"/>
      <c r="Q24" s="63"/>
      <c r="R24" s="63"/>
      <c r="S24" s="63"/>
      <c r="T24" s="63"/>
      <c r="U24" s="63"/>
      <c r="V24" s="63"/>
    </row>
    <row r="25" spans="1:22" ht="24" customHeight="1" x14ac:dyDescent="0.2">
      <c r="A25" s="63"/>
      <c r="B25" s="100" t="s">
        <v>120</v>
      </c>
      <c r="C25" s="63"/>
      <c r="D25" s="63"/>
      <c r="E25" s="63"/>
      <c r="F25" s="165" t="s">
        <v>121</v>
      </c>
      <c r="G25" s="165"/>
      <c r="H25" s="63"/>
      <c r="I25" s="63"/>
      <c r="J25" s="85"/>
      <c r="K25" s="86"/>
      <c r="L25" s="63"/>
      <c r="M25" s="85" t="s">
        <v>158</v>
      </c>
      <c r="N25" s="99"/>
      <c r="O25" s="63"/>
      <c r="P25" s="63"/>
      <c r="Q25" s="63"/>
      <c r="R25" s="63"/>
      <c r="S25" s="63"/>
      <c r="T25" s="63"/>
      <c r="U25" s="63"/>
      <c r="V25" s="63"/>
    </row>
    <row r="26" spans="1:22" ht="24" x14ac:dyDescent="0.2">
      <c r="A26" s="63"/>
      <c r="B26" s="98" t="s">
        <v>88</v>
      </c>
      <c r="C26" s="63"/>
      <c r="D26" s="63"/>
      <c r="E26" s="63"/>
      <c r="F26" s="162" t="s">
        <v>89</v>
      </c>
      <c r="G26" s="162"/>
      <c r="H26" s="63"/>
      <c r="I26" s="63"/>
      <c r="J26" s="99"/>
      <c r="K26" s="63"/>
      <c r="L26" s="63"/>
      <c r="M26" s="99" t="s">
        <v>90</v>
      </c>
      <c r="N26" s="63"/>
      <c r="O26" s="63"/>
      <c r="P26" s="63"/>
      <c r="Q26" s="63"/>
      <c r="R26" s="63"/>
      <c r="S26" s="63"/>
      <c r="T26" s="63"/>
      <c r="U26" s="63"/>
      <c r="V26" s="63"/>
    </row>
    <row r="27" spans="1:22" x14ac:dyDescent="0.2">
      <c r="A27" s="63"/>
      <c r="B27" s="163"/>
      <c r="C27" s="163"/>
      <c r="D27" s="84"/>
      <c r="E27" s="163"/>
      <c r="F27" s="163"/>
      <c r="G27" s="84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1:22" x14ac:dyDescent="0.2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1:22" x14ac:dyDescent="0.2">
      <c r="U29" s="49">
        <f>122400+9409</f>
        <v>131809</v>
      </c>
    </row>
  </sheetData>
  <mergeCells count="52"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  <mergeCell ref="A14:A16"/>
    <mergeCell ref="B14:B16"/>
    <mergeCell ref="A2:V2"/>
    <mergeCell ref="A3:V3"/>
    <mergeCell ref="A4:V4"/>
    <mergeCell ref="A5:V5"/>
    <mergeCell ref="A7:A9"/>
    <mergeCell ref="S15:S16"/>
    <mergeCell ref="S8:S9"/>
    <mergeCell ref="T8:T9"/>
    <mergeCell ref="K7:K9"/>
    <mergeCell ref="G14:G16"/>
    <mergeCell ref="H14:H16"/>
    <mergeCell ref="N15:N16"/>
    <mergeCell ref="O15:P15"/>
    <mergeCell ref="I14:J15"/>
    <mergeCell ref="K14:K16"/>
    <mergeCell ref="C7:C9"/>
    <mergeCell ref="F7:F9"/>
    <mergeCell ref="G7:G9"/>
    <mergeCell ref="D7:D9"/>
    <mergeCell ref="E7:E9"/>
    <mergeCell ref="I7:J8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F26:G26"/>
    <mergeCell ref="B27:C27"/>
    <mergeCell ref="E27:F27"/>
    <mergeCell ref="F24:G24"/>
    <mergeCell ref="F25:G25"/>
    <mergeCell ref="H7:H9"/>
    <mergeCell ref="E14:E16"/>
    <mergeCell ref="C14:C16"/>
    <mergeCell ref="D14:D16"/>
    <mergeCell ref="B7:B9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K7" workbookViewId="0">
      <selection activeCell="K31" sqref="E31:K31"/>
    </sheetView>
  </sheetViews>
  <sheetFormatPr baseColWidth="10" defaultRowHeight="15" x14ac:dyDescent="0.25"/>
  <cols>
    <col min="1" max="1" width="4.7109375" customWidth="1"/>
    <col min="2" max="2" width="19" customWidth="1"/>
    <col min="4" max="4" width="15.5703125" customWidth="1"/>
    <col min="5" max="9" width="11.5703125" bestFit="1" customWidth="1"/>
    <col min="10" max="10" width="13.140625" bestFit="1" customWidth="1"/>
    <col min="11" max="20" width="11.5703125" bestFit="1" customWidth="1"/>
    <col min="21" max="21" width="13.140625" bestFit="1" customWidth="1"/>
  </cols>
  <sheetData>
    <row r="1" spans="1:21" x14ac:dyDescent="0.25">
      <c r="A1" t="s">
        <v>152</v>
      </c>
      <c r="C1" t="s">
        <v>187</v>
      </c>
    </row>
    <row r="2" spans="1:21" x14ac:dyDescent="0.25">
      <c r="A2" t="s">
        <v>153</v>
      </c>
      <c r="C2" t="s">
        <v>188</v>
      </c>
    </row>
    <row r="3" spans="1:21" x14ac:dyDescent="0.25">
      <c r="C3" t="s">
        <v>97</v>
      </c>
    </row>
    <row r="5" spans="1:21" ht="15.75" thickBot="1" x14ac:dyDescent="0.3">
      <c r="F5" t="s">
        <v>95</v>
      </c>
      <c r="G5">
        <v>45716</v>
      </c>
    </row>
    <row r="6" spans="1:21" ht="90" x14ac:dyDescent="0.25">
      <c r="A6" s="105" t="s">
        <v>81</v>
      </c>
      <c r="B6" s="107" t="s">
        <v>82</v>
      </c>
      <c r="C6" s="107" t="s">
        <v>96</v>
      </c>
      <c r="D6" s="107" t="s">
        <v>83</v>
      </c>
      <c r="E6" s="107" t="s">
        <v>84</v>
      </c>
      <c r="F6" s="107" t="s">
        <v>189</v>
      </c>
      <c r="G6" s="107" t="s">
        <v>157</v>
      </c>
      <c r="H6" s="107" t="s">
        <v>175</v>
      </c>
      <c r="I6" s="107" t="s">
        <v>174</v>
      </c>
      <c r="J6" s="107" t="s">
        <v>176</v>
      </c>
      <c r="K6" s="107" t="s">
        <v>177</v>
      </c>
      <c r="L6" s="107" t="s">
        <v>178</v>
      </c>
      <c r="M6" s="107" t="s">
        <v>179</v>
      </c>
      <c r="N6" s="107" t="s">
        <v>190</v>
      </c>
      <c r="O6" s="107" t="s">
        <v>180</v>
      </c>
      <c r="P6" s="107" t="s">
        <v>181</v>
      </c>
      <c r="Q6" s="107" t="s">
        <v>182</v>
      </c>
      <c r="R6" s="107" t="s">
        <v>183</v>
      </c>
      <c r="S6" s="107" t="s">
        <v>191</v>
      </c>
      <c r="T6" s="107" t="s">
        <v>184</v>
      </c>
      <c r="U6" s="107" t="s">
        <v>148</v>
      </c>
    </row>
    <row r="7" spans="1:21" x14ac:dyDescent="0.25">
      <c r="A7" s="19">
        <v>1</v>
      </c>
      <c r="B7" s="104" t="s">
        <v>156</v>
      </c>
      <c r="C7" s="104" t="s">
        <v>109</v>
      </c>
      <c r="D7" s="104" t="s">
        <v>110</v>
      </c>
      <c r="E7" s="106">
        <v>1650</v>
      </c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>
        <f>SUM(E7:T7)</f>
        <v>1650</v>
      </c>
    </row>
    <row r="8" spans="1:21" x14ac:dyDescent="0.25">
      <c r="A8" s="19">
        <v>2</v>
      </c>
      <c r="B8" s="104" t="s">
        <v>100</v>
      </c>
      <c r="C8" s="104" t="s">
        <v>192</v>
      </c>
      <c r="D8" s="104" t="s">
        <v>110</v>
      </c>
      <c r="E8" s="106"/>
      <c r="F8" s="106"/>
      <c r="G8" s="106"/>
      <c r="H8" s="106">
        <v>51140.33</v>
      </c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>
        <f t="shared" ref="U8:U30" si="0">SUM(E8:T8)</f>
        <v>51140.33</v>
      </c>
    </row>
    <row r="9" spans="1:21" x14ac:dyDescent="0.25">
      <c r="A9" s="19">
        <v>3</v>
      </c>
      <c r="B9" s="104" t="s">
        <v>214</v>
      </c>
      <c r="C9" s="104" t="s">
        <v>113</v>
      </c>
      <c r="D9" s="104" t="s">
        <v>110</v>
      </c>
      <c r="E9" s="106"/>
      <c r="F9" s="106"/>
      <c r="G9" s="106"/>
      <c r="H9" s="106"/>
      <c r="I9" s="106"/>
      <c r="J9" s="106"/>
      <c r="K9" s="106">
        <v>503589.9</v>
      </c>
      <c r="L9" s="106"/>
      <c r="M9" s="106"/>
      <c r="N9" s="106"/>
      <c r="O9" s="106"/>
      <c r="P9" s="106"/>
      <c r="Q9" s="106"/>
      <c r="R9" s="106"/>
      <c r="S9" s="106"/>
      <c r="T9" s="106"/>
      <c r="U9" s="106">
        <f t="shared" si="0"/>
        <v>503589.9</v>
      </c>
    </row>
    <row r="10" spans="1:21" x14ac:dyDescent="0.25">
      <c r="A10" s="19">
        <v>4</v>
      </c>
      <c r="B10" s="104" t="s">
        <v>215</v>
      </c>
      <c r="C10" s="104" t="s">
        <v>113</v>
      </c>
      <c r="D10" s="104" t="s">
        <v>110</v>
      </c>
      <c r="E10" s="106"/>
      <c r="F10" s="106"/>
      <c r="G10" s="106"/>
      <c r="H10" s="106"/>
      <c r="I10" s="106"/>
      <c r="J10" s="106"/>
      <c r="K10" s="106">
        <v>96066.6</v>
      </c>
      <c r="L10" s="106"/>
      <c r="M10" s="106"/>
      <c r="N10" s="106"/>
      <c r="O10" s="106"/>
      <c r="P10" s="106"/>
      <c r="Q10" s="106"/>
      <c r="R10" s="106"/>
      <c r="S10" s="106"/>
      <c r="T10" s="106"/>
      <c r="U10" s="106">
        <f t="shared" si="0"/>
        <v>96066.6</v>
      </c>
    </row>
    <row r="11" spans="1:21" x14ac:dyDescent="0.25">
      <c r="A11" s="19">
        <v>5</v>
      </c>
      <c r="B11" s="104" t="s">
        <v>216</v>
      </c>
      <c r="C11" s="104" t="s">
        <v>195</v>
      </c>
      <c r="D11" s="104" t="s">
        <v>110</v>
      </c>
      <c r="E11" s="106"/>
      <c r="F11" s="106"/>
      <c r="G11" s="106"/>
      <c r="H11" s="106"/>
      <c r="I11" s="106"/>
      <c r="J11" s="106"/>
      <c r="K11" s="106">
        <v>112161.36</v>
      </c>
      <c r="L11" s="106"/>
      <c r="M11" s="106"/>
      <c r="N11" s="106"/>
      <c r="O11" s="106"/>
      <c r="P11" s="106"/>
      <c r="Q11" s="106"/>
      <c r="R11" s="106"/>
      <c r="S11" s="106"/>
      <c r="T11" s="106"/>
      <c r="U11" s="106">
        <f t="shared" si="0"/>
        <v>112161.36</v>
      </c>
    </row>
    <row r="12" spans="1:21" x14ac:dyDescent="0.25">
      <c r="A12" s="19">
        <v>6</v>
      </c>
      <c r="B12" s="104" t="s">
        <v>217</v>
      </c>
      <c r="C12" s="104" t="s">
        <v>172</v>
      </c>
      <c r="D12" s="104" t="s">
        <v>110</v>
      </c>
      <c r="E12" s="106"/>
      <c r="F12" s="106"/>
      <c r="G12" s="106"/>
      <c r="H12" s="106"/>
      <c r="I12" s="106"/>
      <c r="J12" s="106"/>
      <c r="K12" s="106">
        <v>15062.85</v>
      </c>
      <c r="L12" s="106"/>
      <c r="M12" s="106"/>
      <c r="N12" s="106"/>
      <c r="O12" s="106"/>
      <c r="P12" s="106"/>
      <c r="Q12" s="106"/>
      <c r="R12" s="106"/>
      <c r="S12" s="106"/>
      <c r="T12" s="106"/>
      <c r="U12" s="106">
        <f t="shared" si="0"/>
        <v>15062.85</v>
      </c>
    </row>
    <row r="13" spans="1:21" x14ac:dyDescent="0.25">
      <c r="A13" s="19">
        <v>7</v>
      </c>
      <c r="B13" s="104" t="s">
        <v>101</v>
      </c>
      <c r="C13" s="104" t="s">
        <v>113</v>
      </c>
      <c r="D13" s="104" t="s">
        <v>110</v>
      </c>
      <c r="E13" s="106">
        <v>47144.24</v>
      </c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>
        <f t="shared" si="0"/>
        <v>47144.24</v>
      </c>
    </row>
    <row r="14" spans="1:21" x14ac:dyDescent="0.25">
      <c r="A14" s="19">
        <v>8</v>
      </c>
      <c r="B14" s="104" t="s">
        <v>218</v>
      </c>
      <c r="C14" s="104" t="s">
        <v>219</v>
      </c>
      <c r="D14" s="104" t="s">
        <v>110</v>
      </c>
      <c r="E14" s="106"/>
      <c r="F14" s="106"/>
      <c r="G14" s="106"/>
      <c r="H14" s="106"/>
      <c r="I14" s="106"/>
      <c r="J14" s="106"/>
      <c r="K14" s="106">
        <v>42134.5</v>
      </c>
      <c r="L14" s="106"/>
      <c r="M14" s="106"/>
      <c r="N14" s="106"/>
      <c r="O14" s="106"/>
      <c r="P14" s="106"/>
      <c r="Q14" s="106"/>
      <c r="R14" s="106"/>
      <c r="S14" s="106"/>
      <c r="T14" s="106"/>
      <c r="U14" s="106">
        <f t="shared" si="0"/>
        <v>42134.5</v>
      </c>
    </row>
    <row r="15" spans="1:21" x14ac:dyDescent="0.25">
      <c r="A15" s="19">
        <v>9</v>
      </c>
      <c r="B15" s="104" t="s">
        <v>193</v>
      </c>
      <c r="C15" s="104" t="s">
        <v>194</v>
      </c>
      <c r="D15" s="104" t="s">
        <v>111</v>
      </c>
      <c r="E15" s="106"/>
      <c r="F15" s="106"/>
      <c r="G15" s="106"/>
      <c r="H15" s="106"/>
      <c r="I15" s="106"/>
      <c r="J15" s="106">
        <v>26500</v>
      </c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>
        <f t="shared" si="0"/>
        <v>26500</v>
      </c>
    </row>
    <row r="16" spans="1:21" x14ac:dyDescent="0.25">
      <c r="A16" s="19">
        <v>10</v>
      </c>
      <c r="B16" s="104" t="s">
        <v>102</v>
      </c>
      <c r="C16" s="104" t="s">
        <v>112</v>
      </c>
      <c r="D16" s="104" t="s">
        <v>111</v>
      </c>
      <c r="E16" s="106">
        <v>34506</v>
      </c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>
        <f t="shared" si="0"/>
        <v>34506</v>
      </c>
    </row>
    <row r="17" spans="1:21" x14ac:dyDescent="0.25">
      <c r="A17" s="19">
        <v>11</v>
      </c>
      <c r="B17" s="104" t="s">
        <v>103</v>
      </c>
      <c r="C17" s="104" t="s">
        <v>114</v>
      </c>
      <c r="D17" s="104" t="s">
        <v>110</v>
      </c>
      <c r="E17" s="106">
        <v>23600</v>
      </c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>
        <f t="shared" si="0"/>
        <v>23600</v>
      </c>
    </row>
    <row r="18" spans="1:21" x14ac:dyDescent="0.25">
      <c r="A18" s="19">
        <v>12</v>
      </c>
      <c r="B18" s="104" t="s">
        <v>104</v>
      </c>
      <c r="C18" s="104" t="s">
        <v>115</v>
      </c>
      <c r="D18" s="104" t="s">
        <v>110</v>
      </c>
      <c r="E18" s="106">
        <v>27968</v>
      </c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>
        <f t="shared" si="0"/>
        <v>27968</v>
      </c>
    </row>
    <row r="19" spans="1:21" x14ac:dyDescent="0.25">
      <c r="A19" s="19">
        <v>13</v>
      </c>
      <c r="B19" s="104" t="s">
        <v>105</v>
      </c>
      <c r="C19" s="104" t="s">
        <v>112</v>
      </c>
      <c r="D19" s="104" t="s">
        <v>110</v>
      </c>
      <c r="E19" s="106">
        <v>101758.7</v>
      </c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>
        <f t="shared" si="0"/>
        <v>101758.7</v>
      </c>
    </row>
    <row r="20" spans="1:21" x14ac:dyDescent="0.25">
      <c r="A20" s="19">
        <v>14</v>
      </c>
      <c r="B20" s="104" t="s">
        <v>170</v>
      </c>
      <c r="C20" s="104" t="s">
        <v>119</v>
      </c>
      <c r="D20" s="104" t="s">
        <v>110</v>
      </c>
      <c r="E20" s="106"/>
      <c r="F20" s="106">
        <v>29200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>
        <f t="shared" si="0"/>
        <v>29200</v>
      </c>
    </row>
    <row r="21" spans="1:21" x14ac:dyDescent="0.25">
      <c r="A21" s="19">
        <v>15</v>
      </c>
      <c r="B21" s="104" t="s">
        <v>106</v>
      </c>
      <c r="C21" s="104" t="s">
        <v>117</v>
      </c>
      <c r="D21" s="104" t="s">
        <v>110</v>
      </c>
      <c r="E21" s="106">
        <v>44000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>
        <f t="shared" si="0"/>
        <v>44000</v>
      </c>
    </row>
    <row r="22" spans="1:21" x14ac:dyDescent="0.25">
      <c r="A22" s="19">
        <v>16</v>
      </c>
      <c r="B22" s="104" t="s">
        <v>131</v>
      </c>
      <c r="C22" s="104" t="s">
        <v>171</v>
      </c>
      <c r="D22" s="104" t="s">
        <v>110</v>
      </c>
      <c r="E22" s="106"/>
      <c r="F22" s="106"/>
      <c r="G22" s="106"/>
      <c r="H22" s="106"/>
      <c r="I22" s="106">
        <v>17901</v>
      </c>
      <c r="J22" s="106">
        <v>14599.26</v>
      </c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>
        <f t="shared" si="0"/>
        <v>32500.260000000002</v>
      </c>
    </row>
    <row r="23" spans="1:21" x14ac:dyDescent="0.25">
      <c r="A23" s="19">
        <v>17</v>
      </c>
      <c r="B23" s="104" t="s">
        <v>107</v>
      </c>
      <c r="C23" s="104" t="s">
        <v>118</v>
      </c>
      <c r="D23" s="104" t="s">
        <v>110</v>
      </c>
      <c r="E23" s="106"/>
      <c r="F23" s="106"/>
      <c r="G23" s="106">
        <v>6723.26</v>
      </c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>
        <f t="shared" si="0"/>
        <v>6723.26</v>
      </c>
    </row>
    <row r="24" spans="1:21" x14ac:dyDescent="0.25">
      <c r="A24" s="19">
        <v>18</v>
      </c>
      <c r="B24" s="104" t="s">
        <v>220</v>
      </c>
      <c r="C24" s="104" t="s">
        <v>221</v>
      </c>
      <c r="D24" s="104" t="s">
        <v>110</v>
      </c>
      <c r="E24" s="106"/>
      <c r="F24" s="106"/>
      <c r="G24" s="106"/>
      <c r="H24" s="106"/>
      <c r="I24" s="106"/>
      <c r="J24" s="106"/>
      <c r="K24" s="106">
        <v>38940</v>
      </c>
      <c r="L24" s="106"/>
      <c r="M24" s="106"/>
      <c r="N24" s="106"/>
      <c r="O24" s="106"/>
      <c r="P24" s="106"/>
      <c r="Q24" s="106"/>
      <c r="R24" s="106"/>
      <c r="S24" s="106"/>
      <c r="T24" s="106"/>
      <c r="U24" s="106">
        <f t="shared" si="0"/>
        <v>38940</v>
      </c>
    </row>
    <row r="25" spans="1:21" x14ac:dyDescent="0.25">
      <c r="A25" s="19">
        <v>19</v>
      </c>
      <c r="B25" s="104" t="s">
        <v>222</v>
      </c>
      <c r="C25" s="104" t="s">
        <v>147</v>
      </c>
      <c r="D25" s="104" t="s">
        <v>111</v>
      </c>
      <c r="E25" s="106"/>
      <c r="F25" s="106"/>
      <c r="G25" s="106"/>
      <c r="H25" s="106"/>
      <c r="I25" s="106"/>
      <c r="J25" s="106"/>
      <c r="K25" s="106">
        <v>90860</v>
      </c>
      <c r="L25" s="106"/>
      <c r="M25" s="106"/>
      <c r="N25" s="106"/>
      <c r="O25" s="106"/>
      <c r="P25" s="106"/>
      <c r="Q25" s="106"/>
      <c r="R25" s="106"/>
      <c r="S25" s="106"/>
      <c r="T25" s="106"/>
      <c r="U25" s="106">
        <f t="shared" si="0"/>
        <v>90860</v>
      </c>
    </row>
    <row r="26" spans="1:21" x14ac:dyDescent="0.25">
      <c r="A26" s="19">
        <v>20</v>
      </c>
      <c r="B26" s="104" t="s">
        <v>108</v>
      </c>
      <c r="C26" s="104" t="s">
        <v>116</v>
      </c>
      <c r="D26" s="104" t="s">
        <v>110</v>
      </c>
      <c r="E26" s="106">
        <v>167253</v>
      </c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>
        <f t="shared" si="0"/>
        <v>167253</v>
      </c>
    </row>
    <row r="27" spans="1:21" x14ac:dyDescent="0.25">
      <c r="A27" s="19">
        <v>21</v>
      </c>
      <c r="B27" s="104" t="s">
        <v>223</v>
      </c>
      <c r="C27" s="104" t="s">
        <v>195</v>
      </c>
      <c r="D27" s="104" t="s">
        <v>110</v>
      </c>
      <c r="E27" s="106"/>
      <c r="F27" s="106"/>
      <c r="G27" s="106"/>
      <c r="H27" s="106"/>
      <c r="I27" s="106"/>
      <c r="J27" s="106"/>
      <c r="K27" s="106">
        <v>21713.41</v>
      </c>
      <c r="L27" s="106"/>
      <c r="M27" s="106"/>
      <c r="N27" s="106"/>
      <c r="O27" s="106"/>
      <c r="P27" s="106"/>
      <c r="Q27" s="106"/>
      <c r="R27" s="106"/>
      <c r="S27" s="106"/>
      <c r="T27" s="106"/>
      <c r="U27" s="106">
        <f t="shared" si="0"/>
        <v>21713.41</v>
      </c>
    </row>
    <row r="28" spans="1:21" x14ac:dyDescent="0.25">
      <c r="A28" s="19">
        <v>22</v>
      </c>
      <c r="B28" s="104" t="s">
        <v>168</v>
      </c>
      <c r="C28" s="104" t="s">
        <v>192</v>
      </c>
      <c r="D28" s="104" t="s">
        <v>110</v>
      </c>
      <c r="E28" s="106"/>
      <c r="F28" s="106"/>
      <c r="G28" s="106"/>
      <c r="H28" s="106"/>
      <c r="I28" s="106"/>
      <c r="J28" s="106">
        <v>122531.2</v>
      </c>
      <c r="K28" s="106">
        <v>68534.399999999994</v>
      </c>
      <c r="L28" s="106"/>
      <c r="M28" s="106"/>
      <c r="N28" s="106"/>
      <c r="O28" s="106"/>
      <c r="P28" s="106"/>
      <c r="Q28" s="106"/>
      <c r="R28" s="106"/>
      <c r="S28" s="106"/>
      <c r="T28" s="106"/>
      <c r="U28" s="106">
        <f t="shared" si="0"/>
        <v>191065.59999999998</v>
      </c>
    </row>
    <row r="29" spans="1:21" x14ac:dyDescent="0.25">
      <c r="A29" s="19">
        <v>23</v>
      </c>
      <c r="B29" s="104" t="s">
        <v>169</v>
      </c>
      <c r="C29" s="104" t="s">
        <v>172</v>
      </c>
      <c r="D29" s="104" t="s">
        <v>110</v>
      </c>
      <c r="E29" s="106"/>
      <c r="F29" s="106"/>
      <c r="G29" s="106"/>
      <c r="H29" s="106"/>
      <c r="I29" s="106"/>
      <c r="J29" s="106">
        <v>4720</v>
      </c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>
        <f t="shared" si="0"/>
        <v>4720</v>
      </c>
    </row>
    <row r="30" spans="1:21" x14ac:dyDescent="0.25">
      <c r="A30" s="19">
        <v>24</v>
      </c>
      <c r="B30" s="104" t="s">
        <v>196</v>
      </c>
      <c r="C30" s="104" t="s">
        <v>147</v>
      </c>
      <c r="D30" s="104" t="s">
        <v>110</v>
      </c>
      <c r="E30" s="106"/>
      <c r="F30" s="106"/>
      <c r="G30" s="106"/>
      <c r="H30" s="106"/>
      <c r="I30" s="106"/>
      <c r="J30" s="106">
        <v>180378.9</v>
      </c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>
        <f t="shared" si="0"/>
        <v>180378.9</v>
      </c>
    </row>
    <row r="31" spans="1:21" x14ac:dyDescent="0.25">
      <c r="A31" s="19" t="s">
        <v>173</v>
      </c>
      <c r="B31" s="104"/>
      <c r="C31" s="104"/>
      <c r="D31" s="104"/>
      <c r="E31" s="106">
        <f>SUM(E7:E30)</f>
        <v>447879.94</v>
      </c>
      <c r="F31" s="106">
        <f t="shared" ref="F31:K31" si="1">SUM(F7:F30)</f>
        <v>29200</v>
      </c>
      <c r="G31" s="106">
        <f t="shared" si="1"/>
        <v>6723.26</v>
      </c>
      <c r="H31" s="106">
        <f t="shared" si="1"/>
        <v>51140.33</v>
      </c>
      <c r="I31" s="106">
        <f t="shared" si="1"/>
        <v>17901</v>
      </c>
      <c r="J31" s="106">
        <f t="shared" si="1"/>
        <v>348729.36</v>
      </c>
      <c r="K31" s="106">
        <f t="shared" si="1"/>
        <v>989063.02</v>
      </c>
      <c r="L31" s="106"/>
      <c r="M31" s="106"/>
      <c r="N31" s="106"/>
      <c r="O31" s="106"/>
      <c r="P31" s="106"/>
      <c r="Q31" s="106"/>
      <c r="R31" s="106"/>
      <c r="S31" s="106"/>
      <c r="T31" s="106"/>
      <c r="U31" s="106">
        <f>SUM(U7:U30)</f>
        <v>1890636.9099999997</v>
      </c>
    </row>
    <row r="34" spans="2:9" x14ac:dyDescent="0.25">
      <c r="B34" t="s">
        <v>154</v>
      </c>
      <c r="E34" t="s">
        <v>155</v>
      </c>
      <c r="I34" t="s">
        <v>197</v>
      </c>
    </row>
    <row r="35" spans="2:9" x14ac:dyDescent="0.25">
      <c r="B35" t="s">
        <v>198</v>
      </c>
      <c r="E35" t="s">
        <v>199</v>
      </c>
      <c r="I35" t="s">
        <v>200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OBLIGACIONES</vt:lpstr>
      <vt:lpstr>ORIGEN INGRESOS HOSP-</vt:lpstr>
      <vt:lpstr>NOMINA INTERNA</vt:lpstr>
      <vt:lpstr>DEUDA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2025-04-02T00:55:28Z</cp:lastPrinted>
  <dcterms:created xsi:type="dcterms:W3CDTF">2021-03-11T12:14:44Z</dcterms:created>
  <dcterms:modified xsi:type="dcterms:W3CDTF">2025-04-04T15:49:25Z</dcterms:modified>
</cp:coreProperties>
</file>