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 2025\Marzo 2025\"/>
    </mc:Choice>
  </mc:AlternateContent>
  <bookViews>
    <workbookView xWindow="0" yWindow="0" windowWidth="15360" windowHeight="7155" tabRatio="1000" activeTab="1"/>
  </bookViews>
  <sheets>
    <sheet name="Balanza Comprobacion" sheetId="31" r:id="rId1"/>
    <sheet name="ESF SNS" sheetId="18" r:id="rId2"/>
    <sheet name="ERF SRS" sheetId="19" r:id="rId3"/>
    <sheet name="Efectivo" sheetId="8" r:id="rId4"/>
    <sheet name="Cuenta por Cobrar" sheetId="9" r:id="rId5"/>
    <sheet name="CXP Corto plazo" sheetId="12" r:id="rId6"/>
    <sheet name="Benef. Empl x p Corto Plazo" sheetId="14" r:id="rId7"/>
    <sheet name="Benef. Empl x pagar Larg. Plaz" sheetId="27" r:id="rId8"/>
    <sheet name="Ingresos" sheetId="16" r:id="rId9"/>
    <sheet name="Total Gasto" sheetId="23" r:id="rId10"/>
    <sheet name="Inventario" sheetId="10" r:id="rId11"/>
    <sheet name="EST. Flujo Efc" sheetId="20" r:id="rId12"/>
    <sheet name="CXP Largo Plazo" sheetId="22" r:id="rId13"/>
    <sheet name="Patrimonio" sheetId="15" r:id="rId14"/>
    <sheet name="ECAMP" sheetId="21" r:id="rId15"/>
    <sheet name="Retenciones y Acum." sheetId="7" r:id="rId16"/>
    <sheet name="Mobiliario Eq. Ofc." sheetId="11" r:id="rId17"/>
  </sheets>
  <externalReferences>
    <externalReference r:id="rId18"/>
  </externalReferences>
  <definedNames>
    <definedName name="_xlnm.Print_Area" localSheetId="0">'Balanza Comprobacion'!$A$2:$E$59</definedName>
    <definedName name="_xlnm.Print_Area" localSheetId="3">Efectivo!$B$2:$C$39</definedName>
    <definedName name="_xlnm.Print_Area" localSheetId="2">'ERF SRS'!$B$1:$H$40</definedName>
    <definedName name="_xlnm.Print_Area" localSheetId="1">'ESF SNS'!$C$2:$I$67</definedName>
    <definedName name="_xlnm.Print_Area" localSheetId="16">'Mobiliario Eq. Ofc.'!$A$1:$B$36</definedName>
    <definedName name="_xlnm.Print_Area" localSheetId="9">'Total Gasto'!$A$1:$B$66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" i="18" l="1"/>
  <c r="F22" i="19"/>
  <c r="C15" i="31" l="1"/>
  <c r="C41" i="31"/>
  <c r="C42" i="31"/>
  <c r="C46" i="31"/>
  <c r="B17" i="14"/>
  <c r="F55" i="18" l="1"/>
  <c r="A5" i="9" l="1"/>
  <c r="F16" i="19" l="1"/>
  <c r="D51" i="31"/>
  <c r="D46" i="31"/>
  <c r="D40" i="31"/>
  <c r="C38" i="31"/>
  <c r="C34" i="31"/>
  <c r="C11" i="31"/>
  <c r="C10" i="31"/>
  <c r="B66" i="23" l="1"/>
  <c r="C25" i="8" l="1"/>
  <c r="B27" i="16" l="1"/>
  <c r="E10" i="31" l="1"/>
  <c r="E13" i="31" l="1"/>
  <c r="A3" i="23" l="1"/>
  <c r="A1" i="23"/>
  <c r="A5" i="16"/>
  <c r="A2" i="16"/>
  <c r="A4" i="27"/>
  <c r="A2" i="27"/>
  <c r="A4" i="14"/>
  <c r="A2" i="14"/>
  <c r="A4" i="7"/>
  <c r="A2" i="7"/>
  <c r="A4" i="12"/>
  <c r="A2" i="12"/>
  <c r="A2" i="9"/>
  <c r="C2" i="19"/>
  <c r="C4" i="20"/>
  <c r="C2" i="20"/>
  <c r="C59" i="31" l="1"/>
  <c r="E58" i="31" l="1"/>
  <c r="E57" i="31"/>
  <c r="E56" i="31"/>
  <c r="E55" i="31"/>
  <c r="E54" i="31"/>
  <c r="E53" i="31"/>
  <c r="E52" i="31"/>
  <c r="E51" i="31"/>
  <c r="E50" i="31"/>
  <c r="E49" i="31"/>
  <c r="E48" i="31"/>
  <c r="E47" i="31"/>
  <c r="E46" i="31"/>
  <c r="E45" i="31"/>
  <c r="E44" i="31"/>
  <c r="E43" i="31"/>
  <c r="E42" i="31"/>
  <c r="E41" i="31"/>
  <c r="E40" i="31"/>
  <c r="E39" i="31"/>
  <c r="E38" i="31"/>
  <c r="E35" i="31"/>
  <c r="E34" i="31"/>
  <c r="E33" i="31"/>
  <c r="E31" i="31"/>
  <c r="E30" i="31"/>
  <c r="E28" i="31"/>
  <c r="E27" i="31"/>
  <c r="E26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2" i="31"/>
  <c r="E11" i="31"/>
  <c r="E59" i="31" l="1"/>
  <c r="G7" i="19"/>
  <c r="G13" i="19"/>
  <c r="G22" i="19"/>
  <c r="G23" i="19" s="1"/>
  <c r="G34" i="19"/>
  <c r="G29" i="19" l="1"/>
  <c r="B34" i="11" l="1"/>
  <c r="F39" i="18" l="1"/>
  <c r="C38" i="8" l="1"/>
  <c r="F10" i="18" s="1"/>
  <c r="B2" i="21" l="1"/>
  <c r="A3" i="10" l="1"/>
  <c r="A3" i="11" l="1"/>
  <c r="A3" i="22" l="1"/>
  <c r="A3" i="15" s="1"/>
  <c r="B13" i="12" l="1"/>
  <c r="F34" i="18" l="1"/>
  <c r="D32" i="31"/>
  <c r="E32" i="31" s="1"/>
  <c r="B12" i="16"/>
  <c r="B14" i="27"/>
  <c r="B20" i="7"/>
  <c r="F37" i="18" s="1"/>
  <c r="F42" i="18" s="1"/>
  <c r="B28" i="16" l="1"/>
  <c r="F10" i="19" s="1"/>
  <c r="B22" i="11"/>
  <c r="B14" i="11"/>
  <c r="B35" i="11" l="1"/>
  <c r="B18" i="9"/>
  <c r="F13" i="18" s="1"/>
  <c r="B13" i="22" l="1"/>
  <c r="F51" i="18" l="1"/>
  <c r="C23" i="21"/>
  <c r="M19" i="21"/>
  <c r="M18" i="21"/>
  <c r="M17" i="21"/>
  <c r="M16" i="21"/>
  <c r="M15" i="21"/>
  <c r="I13" i="21"/>
  <c r="I20" i="21" s="1"/>
  <c r="G13" i="21"/>
  <c r="G20" i="21" s="1"/>
  <c r="E13" i="21"/>
  <c r="E20" i="21" s="1"/>
  <c r="M12" i="21"/>
  <c r="M11" i="21"/>
  <c r="M10" i="21"/>
  <c r="M9" i="21"/>
  <c r="M8" i="21"/>
  <c r="C65" i="20"/>
  <c r="H58" i="20"/>
  <c r="F58" i="20"/>
  <c r="H43" i="20"/>
  <c r="F43" i="20"/>
  <c r="H26" i="20"/>
  <c r="F26" i="20"/>
  <c r="F34" i="19"/>
  <c r="F23" i="19"/>
  <c r="F13" i="19"/>
  <c r="H42" i="18"/>
  <c r="H52" i="18" s="1"/>
  <c r="H62" i="18" s="1"/>
  <c r="H27" i="18"/>
  <c r="F27" i="18"/>
  <c r="H17" i="18"/>
  <c r="H7" i="18"/>
  <c r="F29" i="19" l="1"/>
  <c r="D37" i="31" s="1"/>
  <c r="E37" i="31" s="1"/>
  <c r="M13" i="21"/>
  <c r="M20" i="21" s="1"/>
  <c r="F52" i="18"/>
  <c r="H29" i="18"/>
  <c r="K13" i="21"/>
  <c r="K20" i="21" s="1"/>
  <c r="H60" i="20"/>
  <c r="H62" i="20" s="1"/>
  <c r="H68" i="20" s="1"/>
  <c r="F60" i="20"/>
  <c r="F57" i="18" l="1"/>
  <c r="B12" i="15" s="1"/>
  <c r="D59" i="31"/>
  <c r="F62" i="20"/>
  <c r="F60" i="18" l="1"/>
  <c r="F62" i="18" s="1"/>
  <c r="F68" i="20"/>
  <c r="B13" i="10"/>
  <c r="F14" i="18" s="1"/>
  <c r="F17" i="18" l="1"/>
  <c r="F29" i="18" s="1"/>
  <c r="D17" i="15" s="1"/>
  <c r="B14" i="15" s="1"/>
</calcChain>
</file>

<file path=xl/comments1.xml><?xml version="1.0" encoding="utf-8"?>
<comments xmlns="http://schemas.openxmlformats.org/spreadsheetml/2006/main">
  <authors>
    <author>Usuario de Windows</author>
  </authors>
  <commentList>
    <comment ref="A12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Insertar cuenta de cxp corto plazo</t>
        </r>
      </text>
    </comment>
  </commentList>
</comments>
</file>

<file path=xl/sharedStrings.xml><?xml version="1.0" encoding="utf-8"?>
<sst xmlns="http://schemas.openxmlformats.org/spreadsheetml/2006/main" count="557" uniqueCount="466">
  <si>
    <t>(Valores en RD$)</t>
  </si>
  <si>
    <t>Activos</t>
  </si>
  <si>
    <t>Activos corrientes</t>
  </si>
  <si>
    <t>Inversiones a corto plazo (Nota 8)</t>
  </si>
  <si>
    <t>Porción corriente de documentos por cobrar (Nota 9)</t>
  </si>
  <si>
    <t>Pagos anticipados (Nota 12)</t>
  </si>
  <si>
    <t>Otros activos corrientes (Nota 13)</t>
  </si>
  <si>
    <t>Total activos corrientes</t>
  </si>
  <si>
    <t>Activos no corrientes</t>
  </si>
  <si>
    <t>Cuentas por cobrar a largo plazo (Notas 14)</t>
  </si>
  <si>
    <t>Documentos por cobrar (Nota 15)</t>
  </si>
  <si>
    <t>Inversiones a largo plazo (Nota 16)</t>
  </si>
  <si>
    <t>Otros activos financieros (Notas 17)</t>
  </si>
  <si>
    <t xml:space="preserve">Otros activos no financieros (Nota 20) </t>
  </si>
  <si>
    <t>Total activos no corrientes</t>
  </si>
  <si>
    <t>Total activos</t>
  </si>
  <si>
    <t xml:space="preserve"> </t>
  </si>
  <si>
    <t>Pasivos</t>
  </si>
  <si>
    <t>Pasivos corrientes</t>
  </si>
  <si>
    <t>Sobregiro bancario (Nota 21)</t>
  </si>
  <si>
    <t>Préstamos a corto plazo (Nota 23)</t>
  </si>
  <si>
    <t>Parte corriente de préstamos a largo plazo (Nota 24)</t>
  </si>
  <si>
    <t>Provisiones a corto plazo (Nota 26)</t>
  </si>
  <si>
    <t>Pensiones (Nota 28)</t>
  </si>
  <si>
    <t>Otros pasivos corrientes (Nota 29)</t>
  </si>
  <si>
    <t>Total pasivos corrientes</t>
  </si>
  <si>
    <t>Pasivos no corrientes</t>
  </si>
  <si>
    <t>Préstamos a largo plazo (Nota 31)</t>
  </si>
  <si>
    <t>Instrumentos de deuda (Nota 32)</t>
  </si>
  <si>
    <t>Provisiones a largo plazo (Nota 33)</t>
  </si>
  <si>
    <t>Otros pasivos no corrientes (Nota 35)</t>
  </si>
  <si>
    <t>Total pasivos no corrientes</t>
  </si>
  <si>
    <t xml:space="preserve">Total pasivos </t>
  </si>
  <si>
    <t>Reservas</t>
  </si>
  <si>
    <t>Intereses minoritarios</t>
  </si>
  <si>
    <t>Total activos netos/patrimonio</t>
  </si>
  <si>
    <t xml:space="preserve">Impuestos </t>
  </si>
  <si>
    <t>Recargos, multas y otros ingresos</t>
  </si>
  <si>
    <t>Sueldos, salarios y beneficios a empleados</t>
  </si>
  <si>
    <t>Subvenciones y otros pagos por transferencias</t>
  </si>
  <si>
    <t>Gasto de depreciación y amortización</t>
  </si>
  <si>
    <t>Deterioro del valor de propiedad, planta y equipo</t>
  </si>
  <si>
    <t>Otros gastos</t>
  </si>
  <si>
    <t>Gastos financieros</t>
  </si>
  <si>
    <t xml:space="preserve">Participación en resultado de asociadas </t>
  </si>
  <si>
    <t>Atribuible a:</t>
  </si>
  <si>
    <t xml:space="preserve">Intereses minoritarios </t>
  </si>
  <si>
    <t>Total ingresos</t>
  </si>
  <si>
    <t>Total gastos</t>
  </si>
  <si>
    <t>Ganancia (pérdida) por diferencia cambiaria</t>
  </si>
  <si>
    <t>Propietarios de la entidad controladora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</si>
  <si>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</si>
  <si>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</si>
  <si>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</si>
  <si>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</si>
  <si>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</si>
  <si>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</si>
  <si>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</si>
  <si>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</si>
  <si>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</si>
  <si>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</si>
  <si>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</si>
  <si>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</si>
  <si>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</si>
  <si>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</si>
  <si>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</si>
  <si>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</si>
  <si>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</si>
  <si>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</si>
  <si>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</si>
  <si>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</si>
  <si>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</si>
  <si>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</si>
  <si>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0026</t>
  </si>
  <si>
    <t>0023</t>
  </si>
  <si>
    <t>0024</t>
  </si>
  <si>
    <t>0025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</si>
  <si>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</si>
  <si>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</si>
  <si>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</si>
  <si>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</si>
  <si>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</si>
  <si>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</si>
  <si>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</si>
  <si>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</si>
  <si>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</si>
  <si>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</si>
  <si>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</si>
  <si>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</si>
  <si>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</si>
  <si>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</si>
  <si>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</si>
  <si>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</si>
  <si>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</si>
  <si>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</si>
  <si>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</si>
  <si>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</si>
  <si>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</si>
  <si>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</si>
  <si>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</si>
  <si>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Transferencias</t>
  </si>
  <si>
    <t xml:space="preserve">Activos intangibles (Nota 10) </t>
  </si>
  <si>
    <t>Total pasivos y activos netos/patrimonio</t>
  </si>
  <si>
    <t>Efectivo y equivalentes de efectivo (Nota 7)</t>
  </si>
  <si>
    <t>Resultados positivos (ahorro) / negativo (desahorro)</t>
  </si>
  <si>
    <t>Suministros y materiales para consumo</t>
  </si>
  <si>
    <t xml:space="preserve">Resultados acumulados </t>
  </si>
  <si>
    <t>Ingresos por transacciones con contraprestación</t>
  </si>
  <si>
    <t>Mapeo</t>
  </si>
  <si>
    <t>Total</t>
  </si>
  <si>
    <t>SNS</t>
  </si>
  <si>
    <t>Nombre de cuenta</t>
  </si>
  <si>
    <t>Operaciones Ex PSS</t>
  </si>
  <si>
    <t xml:space="preserve"> Fondo Salud Ex-PSS </t>
  </si>
  <si>
    <t xml:space="preserve">Fondos Especiales CDC </t>
  </si>
  <si>
    <t>Caja Chica</t>
  </si>
  <si>
    <t>Venta de Servicios</t>
  </si>
  <si>
    <t>Cuenta Proyecto FGRSS</t>
  </si>
  <si>
    <t>Cta. Nomina</t>
  </si>
  <si>
    <t>Detalle</t>
  </si>
  <si>
    <t>Otras  Cuentas Por Cobrar (Retencion IR-3)</t>
  </si>
  <si>
    <t>Total Cuentas Por Cobrar</t>
  </si>
  <si>
    <t>Cuentas por Cobrar Proyecto FGBRSS</t>
  </si>
  <si>
    <t>Descripción</t>
  </si>
  <si>
    <t>Total Inventario</t>
  </si>
  <si>
    <t>Mobiliarios y Equipos de Oficinas</t>
  </si>
  <si>
    <t>Equipos de Transporte y Otros</t>
  </si>
  <si>
    <t>Costos:</t>
  </si>
  <si>
    <t>Saldos al inicio</t>
  </si>
  <si>
    <t>Adiciones</t>
  </si>
  <si>
    <t>Retiros</t>
  </si>
  <si>
    <t>Saldo al final</t>
  </si>
  <si>
    <t>Depreciación acumulada:</t>
  </si>
  <si>
    <t>Mobiliarios y equipos, neto</t>
  </si>
  <si>
    <t>Saldos al inicio Mob. Y Eq.</t>
  </si>
  <si>
    <t>Saldos al inicio de Equipo de Trans.</t>
  </si>
  <si>
    <t>Cargo del período Mob. Y Eq.</t>
  </si>
  <si>
    <t>Cargo del período Equipo de Trans.</t>
  </si>
  <si>
    <t>Retiros Mob. Y Equipo</t>
  </si>
  <si>
    <t>Retiros Equipo de Trans.</t>
  </si>
  <si>
    <t>Resultados positivos (ahorro)/negativo (desahorro)</t>
  </si>
  <si>
    <r>
      <t xml:space="preserve">Resultado acumulado                                               </t>
    </r>
    <r>
      <rPr>
        <u/>
        <sz val="12"/>
        <color theme="1"/>
        <rFont val="Times New Roman"/>
        <family val="1"/>
      </rPr>
      <t xml:space="preserve">        </t>
    </r>
  </si>
  <si>
    <t xml:space="preserve">Capital                                                                      </t>
  </si>
  <si>
    <t>Ingresos con Contraprestacion de Servicios</t>
  </si>
  <si>
    <t>Otros Ingresos</t>
  </si>
  <si>
    <t>Ingresos sin  Contraprestacion de Servicios</t>
  </si>
  <si>
    <t>Sub-Total</t>
  </si>
  <si>
    <t>Remuneraciones</t>
  </si>
  <si>
    <t>Seguros</t>
  </si>
  <si>
    <t>Otros Servicios No Personales</t>
  </si>
  <si>
    <t>Alimentos y Productos Agroforestales</t>
  </si>
  <si>
    <t>Textiles y Vestuarios</t>
  </si>
  <si>
    <t>Transferencias Corrientes</t>
  </si>
  <si>
    <t>Anticipo Financieros</t>
  </si>
  <si>
    <t>Anticipos financieros</t>
  </si>
  <si>
    <t xml:space="preserve">Inventario de  Material Med. Quirurjicos. </t>
  </si>
  <si>
    <t>Inventario Medicamentos</t>
  </si>
  <si>
    <t>Inventario de Útiles  y Suministro  de Oficina</t>
  </si>
  <si>
    <t xml:space="preserve">Cuenta Tuberculosis </t>
  </si>
  <si>
    <t xml:space="preserve">Cuenta Nueva Ranchito </t>
  </si>
  <si>
    <t xml:space="preserve"> Fondo Operativo </t>
  </si>
  <si>
    <t xml:space="preserve">Cuenta VIH </t>
  </si>
  <si>
    <t>Retencion Seguridad Social</t>
  </si>
  <si>
    <t>Retenciones ISR 10%</t>
  </si>
  <si>
    <t>Retenciones ISR Empleados</t>
  </si>
  <si>
    <t>Retencion ISR 5%</t>
  </si>
  <si>
    <t xml:space="preserve">Retencion ITBIS </t>
  </si>
  <si>
    <t>Estado de Situación Financiera</t>
  </si>
  <si>
    <t>Capital</t>
  </si>
  <si>
    <t xml:space="preserve">Viaticos Empleados </t>
  </si>
  <si>
    <t>Sueldos Por Pagar</t>
  </si>
  <si>
    <t xml:space="preserve">Prestaciones Laborales Por Pagar Empleados </t>
  </si>
  <si>
    <t>Estado de Rendimiento Financiero</t>
  </si>
  <si>
    <t>Estado de Flujo de Efectivo</t>
  </si>
  <si>
    <t>Flujos de efectivo procedentes de actividades operativas</t>
  </si>
  <si>
    <t>Cobros impuestos</t>
  </si>
  <si>
    <t>Contribuciones de la seguridad social</t>
  </si>
  <si>
    <t>Cobros por venta de bienes y servicios y arrendamientos</t>
  </si>
  <si>
    <t>Cobros de subvenciones, transferencias, y otras asignaciones</t>
  </si>
  <si>
    <t>Cobros de seguros por primas, reclamos y otros</t>
  </si>
  <si>
    <t>Cobros por contratos mantenidos para negocios o intercambio</t>
  </si>
  <si>
    <t>Cobros de intereses financieros</t>
  </si>
  <si>
    <t>Otros cobros</t>
  </si>
  <si>
    <t>Pagos a otras entidades para financiar sus operaciones (Transferencias)</t>
  </si>
  <si>
    <t>Pagos a los trabajadores o en beneficio de ellos</t>
  </si>
  <si>
    <t>Pagos por contribuciones a la seguridad social</t>
  </si>
  <si>
    <t>Pagos de pensiones y jubilaciones</t>
  </si>
  <si>
    <t xml:space="preserve">Pagos a proveedores </t>
  </si>
  <si>
    <t>Pagos por contratos mantenidos para negocios o intercambio</t>
  </si>
  <si>
    <t xml:space="preserve">Pagos de intereses </t>
  </si>
  <si>
    <t xml:space="preserve">Otros pagos </t>
  </si>
  <si>
    <t>Flujos de efectivo netos de las actividades de operación</t>
  </si>
  <si>
    <t>Flujos de efectivo de las actividades de inversión</t>
  </si>
  <si>
    <t xml:space="preserve">Cobros por venta de propiedad, planta y equipo </t>
  </si>
  <si>
    <t>Cobros por venta de intangibles y otros activos de largo plazo</t>
  </si>
  <si>
    <t>Cobros por títulos patrimoniales o de deuda y participación en asociaciones</t>
  </si>
  <si>
    <t>Cobros por reembolsos de préstamos o anticipos hechos a terceros</t>
  </si>
  <si>
    <t>Cobros por conceptos de contratos a futuro, a plazo, opciones o permuta</t>
  </si>
  <si>
    <t xml:space="preserve">Pagos por adquisición de propiedad, planta y equipo </t>
  </si>
  <si>
    <t>Pagos por adquisición de intangibles y otros activos de largo plazo</t>
  </si>
  <si>
    <t>Pagos por adquisición de títulos patrimoniales o de deuda y participación en asociaciones</t>
  </si>
  <si>
    <t>Pagos por otorgamiento de préstamos o anticipos hechos a terceros</t>
  </si>
  <si>
    <t>Pagos por conceptos de contratos a futuro, a plazo, opciones o permuta</t>
  </si>
  <si>
    <t>Pagos por costos de construcciones y desarrollos en proceso</t>
  </si>
  <si>
    <t xml:space="preserve">Flujos de efectivo netos por las actividades de inversión </t>
  </si>
  <si>
    <t>Flujos de efectivo de las actividades de financiación</t>
  </si>
  <si>
    <t>Cobro por emisión de títulos de deudas, bonos</t>
  </si>
  <si>
    <t>Cobro por préstamos, pagarés, hipotecas</t>
  </si>
  <si>
    <t>Cobro por aporte de accionista</t>
  </si>
  <si>
    <t>Cobro de los arrendatarios por contratos de arrendamientos financieros</t>
  </si>
  <si>
    <t>Pago reembolso en efectivo de los montos recibidos en emisión de títulos de deudas, bonos</t>
  </si>
  <si>
    <t>Pago reembolso en efectivo de los montos recibidos en préstamos, pagarés, hipotecas</t>
  </si>
  <si>
    <t>Pago reembolso de efectivo recibió por aporte de accionista</t>
  </si>
  <si>
    <t xml:space="preserve">Pago por distribución/dividendos al gobierno </t>
  </si>
  <si>
    <t>Pago de los arrendatarios por contratos de arrendamientos financieros</t>
  </si>
  <si>
    <t>Flujos de efectivo netos por las actividades de financiación</t>
  </si>
  <si>
    <t xml:space="preserve">Incremento/(Disminución) neta en efectivo y equivalentes al efectivo </t>
  </si>
  <si>
    <t xml:space="preserve">Efectivo y equivalentes al efectivo al principio del período </t>
  </si>
  <si>
    <t xml:space="preserve">Efectivo y equivalentes al efectivo al final del período </t>
  </si>
  <si>
    <t>Diferencia para control debe ser cero (0)</t>
  </si>
  <si>
    <t>Estado de Cambio de Activo / Patrimonio</t>
  </si>
  <si>
    <t>Capital Aportado</t>
  </si>
  <si>
    <t>Cambios en Políticas Contables</t>
  </si>
  <si>
    <t>Revaluación</t>
  </si>
  <si>
    <t>Resultados Acumulados</t>
  </si>
  <si>
    <t>Total Activos Netos / Patrimonio</t>
  </si>
  <si>
    <t>Cambio en políticas contables</t>
  </si>
  <si>
    <t>Revaluación de Propiedad, planta y equipo</t>
  </si>
  <si>
    <t xml:space="preserve">Ajuste al patrimonio </t>
  </si>
  <si>
    <t>Resultado del período</t>
  </si>
  <si>
    <t>Saldo al 31 de diciembre de 2016</t>
  </si>
  <si>
    <t>Efecto del gasto de depreciación de los activos revaluados</t>
  </si>
  <si>
    <t>Saldo al 31 de Diciembre de 2017</t>
  </si>
  <si>
    <t>Monto</t>
  </si>
  <si>
    <t>Servicio  Regional de Salud</t>
  </si>
  <si>
    <t>Sueldos para Cargos Fijos</t>
  </si>
  <si>
    <t>Sueldos Personal Temporero</t>
  </si>
  <si>
    <t>Compensaciones Directas al Personal</t>
  </si>
  <si>
    <t>Jornales</t>
  </si>
  <si>
    <t>Honorarios</t>
  </si>
  <si>
    <t>Dietas y Gastos de Representacion</t>
  </si>
  <si>
    <t>Prestaciones y Bonificaciones</t>
  </si>
  <si>
    <t>Contribuciones a la Seguridad Social</t>
  </si>
  <si>
    <t>Otros Servicios Personales</t>
  </si>
  <si>
    <t>Servicios de Comunicaciones</t>
  </si>
  <si>
    <t>Servicios Basicos</t>
  </si>
  <si>
    <t>Publicidad, Impresiones y Encuadernaciones</t>
  </si>
  <si>
    <t>Viaticos Dentro y Fuera del Pais</t>
  </si>
  <si>
    <t>Transporte y Almacenaje</t>
  </si>
  <si>
    <t>Alquileres</t>
  </si>
  <si>
    <t>Conservacion, Reparaciones Menores y Construcciones Temporales</t>
  </si>
  <si>
    <t>Productos de Papel, Carton e Impresos</t>
  </si>
  <si>
    <t>Combustibles, Lubricantes, Productos Auimicos y Conexos</t>
  </si>
  <si>
    <t>Productos de Cuero, Caucho y Plastico</t>
  </si>
  <si>
    <t>Productos de Minerales Metalicos y no Metalicos</t>
  </si>
  <si>
    <t>Productos y Utiles Varios</t>
  </si>
  <si>
    <t>Perdidas en Rentas por Recaudar</t>
  </si>
  <si>
    <t>Perdidas en Cuentas Por Cobrar</t>
  </si>
  <si>
    <t>Intereses de la Deuda Interna</t>
  </si>
  <si>
    <t>Intereses de la Deuda Externa</t>
  </si>
  <si>
    <t>Comisiones de la Deuda Interna</t>
  </si>
  <si>
    <t>Prestaciones de la Seguridad Social</t>
  </si>
  <si>
    <t>Transferencias al Sector Privado</t>
  </si>
  <si>
    <t>Transferencias al Sector Publico</t>
  </si>
  <si>
    <t>Transferencias al Sector Externo</t>
  </si>
  <si>
    <t>Donaciones Dorrientes</t>
  </si>
  <si>
    <t>Donaciones a Gobiernos Exranjeros</t>
  </si>
  <si>
    <t>Total Gastos Generales</t>
  </si>
  <si>
    <t>Detalles</t>
  </si>
  <si>
    <t>Gastos de Consumo</t>
  </si>
  <si>
    <t>Bienes y Servicios</t>
  </si>
  <si>
    <t>Servicios no Personales</t>
  </si>
  <si>
    <t>Materiales y Suministros</t>
  </si>
  <si>
    <t>Direccion general de Contabilidad Gubernamental</t>
  </si>
  <si>
    <t>Plan de Cuentas General Para el Sector Publico</t>
  </si>
  <si>
    <t>Gastos por Cuentas Incobrables</t>
  </si>
  <si>
    <t>Gastos Financieros</t>
  </si>
  <si>
    <t>Perdida en Operaciones Financieras</t>
  </si>
  <si>
    <t>Transferencias y Donaciones Corrientes</t>
  </si>
  <si>
    <t>Cuenta Direccion Central SNS</t>
  </si>
  <si>
    <t>Recaudacion Establecimiento de Salud PSS</t>
  </si>
  <si>
    <t>Cuenta Colectora Recursos Directos PSS</t>
  </si>
  <si>
    <t>Sud- Cuenta Disponibilidad Direccion Central Servicio Nacional de Salud</t>
  </si>
  <si>
    <t>Sub-Cuota de Pago Direccion Central Servicio Nacional de Salud</t>
  </si>
  <si>
    <t>Sud- Cuenta Cuota de Pago Direccion Central Servicio Nacional de Salud</t>
  </si>
  <si>
    <t>Tesoreria Nacional</t>
  </si>
  <si>
    <r>
      <rPr>
        <sz val="7"/>
        <color rgb="FF212121"/>
        <rFont val="Times New Roman"/>
        <family val="1"/>
      </rPr>
      <t> </t>
    </r>
    <r>
      <rPr>
        <sz val="11"/>
        <color rgb="FF212121"/>
        <rFont val="Times New Roman"/>
        <family val="1"/>
      </rPr>
      <t>Servicio Nacional de Salud (Fondos Senasa)</t>
    </r>
  </si>
  <si>
    <t># Cta.</t>
  </si>
  <si>
    <t>Fondo de la Direccion Central Servicio Nacional de Salud</t>
  </si>
  <si>
    <t>314-000181-0</t>
  </si>
  <si>
    <t>240-020561-7</t>
  </si>
  <si>
    <t>314-0000920-0</t>
  </si>
  <si>
    <t>314-00145-4</t>
  </si>
  <si>
    <t>314-0000776</t>
  </si>
  <si>
    <t>Total balance cuentas de bancarias del Reservas</t>
  </si>
  <si>
    <t>Total balance cuentas de bancarias tesoreria nacional</t>
  </si>
  <si>
    <t>Cuenta por cobrar a corto plazo (Notas 8)</t>
  </si>
  <si>
    <t>Inventarios (Nota 9)</t>
  </si>
  <si>
    <t>Notas # 8: Cuenta Por Cobrar</t>
  </si>
  <si>
    <t>Mobiliarios y equipos neto (Nota 10)</t>
  </si>
  <si>
    <t>Total efectivo y equivalentes de efectivo</t>
  </si>
  <si>
    <t>Cuentas por pagar a corto plazo (Nota 11)</t>
  </si>
  <si>
    <t>Retenciones y acumulaciones por pagar (Nota 12)</t>
  </si>
  <si>
    <t>Beneficios a empleados a corto plazo (Nota 13)</t>
  </si>
  <si>
    <t xml:space="preserve">Cuentas por Pagar Hospitalaria  Largo Plazo  </t>
  </si>
  <si>
    <t>Cuentas por Pagar Suplidores</t>
  </si>
  <si>
    <t>Cuentas por pagar a largo plazo (Nota 14)</t>
  </si>
  <si>
    <t>Beneficios a empleados a largo plazo (Nota 15)</t>
  </si>
  <si>
    <t>Infotep</t>
  </si>
  <si>
    <t>160-112014</t>
  </si>
  <si>
    <t>Comisiones de la Deuda Externa</t>
  </si>
  <si>
    <t>Retencion de Supervision de Obras</t>
  </si>
  <si>
    <t>Retencion ley 6-86 Pensiones</t>
  </si>
  <si>
    <t>Nota # 9: Inventario</t>
  </si>
  <si>
    <t xml:space="preserve">Nota #10: Mobiliarios y Equipos </t>
  </si>
  <si>
    <t>Nota #12:  Retenciones y Acumulaciones</t>
  </si>
  <si>
    <t>Nota #14: Cuentas por Pagar Largo Plazo</t>
  </si>
  <si>
    <t>Nota #15: Beneficios a Empleados por Pagar Largo Plazo</t>
  </si>
  <si>
    <t>Activos Netos/Patrimonio (Nota 16)</t>
  </si>
  <si>
    <t xml:space="preserve">Nota #16: Patrimonio </t>
  </si>
  <si>
    <t>Nota 17: Ingresos</t>
  </si>
  <si>
    <t>Ingresos (Nota 17)</t>
  </si>
  <si>
    <t>Nota #18,19,20,21 y 22 Gastos Generales</t>
  </si>
  <si>
    <t>Gastos (Notas 18, 19, 20, 21 y 22)</t>
  </si>
  <si>
    <t xml:space="preserve">Nota # 7: Efectivo Caja y Bancos </t>
  </si>
  <si>
    <t>Cuentas Por Cobrar  Colaboradores</t>
  </si>
  <si>
    <t>Total Cuentas Por Pagar a Largo Plazo</t>
  </si>
  <si>
    <t>Total Cuentas Por Pagar  Largo Plazo</t>
  </si>
  <si>
    <t>Total Cuentas Por Pagar a Corto Plazo</t>
  </si>
  <si>
    <t>Nota # 11: Cuentas por Pagar a Corto Plazo</t>
  </si>
  <si>
    <t xml:space="preserve">Total Retenciones y Acumulaciones </t>
  </si>
  <si>
    <t>Nota # 13: Beneficios a Empleados por Pagar a Corto Plazo</t>
  </si>
  <si>
    <t>Total Beneficios a Empleados por Pagar a Corto Plazo</t>
  </si>
  <si>
    <t>Total Patrimonio Neto</t>
  </si>
  <si>
    <t>Productos quimicos de laboratorio y uso personal</t>
  </si>
  <si>
    <t>Material de Limpieza</t>
  </si>
  <si>
    <t>Utilies de escritorio, oficina e informatica</t>
  </si>
  <si>
    <t>Utiles Menores medicos quirurgico y de laboratorio</t>
  </si>
  <si>
    <t>Productos electricos afienes</t>
  </si>
  <si>
    <t>Utiles de cocian y comedor</t>
  </si>
  <si>
    <t>Productos Medicinaels para uso humanos</t>
  </si>
  <si>
    <t>Sueldo anual nº 13</t>
  </si>
  <si>
    <t>Saldo al 31 de diciembre de 2019</t>
  </si>
  <si>
    <t>CUENTA</t>
  </si>
  <si>
    <t>CONCEPTO</t>
  </si>
  <si>
    <t>DEBITO</t>
  </si>
  <si>
    <t>CREDITO</t>
  </si>
  <si>
    <t>3201</t>
  </si>
  <si>
    <t>110601</t>
  </si>
  <si>
    <t>320302</t>
  </si>
  <si>
    <t>110102101</t>
  </si>
  <si>
    <t/>
  </si>
  <si>
    <t>TOTAL</t>
  </si>
  <si>
    <t>Existencia de Bienes de Cambios y Consumo</t>
  </si>
  <si>
    <t>1206010004</t>
  </si>
  <si>
    <t>Equipos de Computación</t>
  </si>
  <si>
    <t>1206010007</t>
  </si>
  <si>
    <t>Equipos y Muebles para Oficinas</t>
  </si>
  <si>
    <t>1206010998</t>
  </si>
  <si>
    <t>Equipos y mobiliarios de alojamiento</t>
  </si>
  <si>
    <t>1206020002</t>
  </si>
  <si>
    <t>Edificios</t>
  </si>
  <si>
    <t>2103020001</t>
  </si>
  <si>
    <t>Proveedores Directos interno a Pagar a Corto Plazo</t>
  </si>
  <si>
    <t>2103060001</t>
  </si>
  <si>
    <t>Retenciones Impositivas por Pagar</t>
  </si>
  <si>
    <t>Capital Institucional</t>
  </si>
  <si>
    <t>320301</t>
  </si>
  <si>
    <t>Resultados de Ejercicios Anteriores</t>
  </si>
  <si>
    <t>Resultado del Ejercicios</t>
  </si>
  <si>
    <t>51010100080001</t>
  </si>
  <si>
    <t>Contribuciones al Seguro de Salud</t>
  </si>
  <si>
    <t>5101010080002</t>
  </si>
  <si>
    <t>Contribuciones al Seguro de Pensiones</t>
  </si>
  <si>
    <t>Comisiones y Gastos Bancarios</t>
  </si>
  <si>
    <t>1206030998</t>
  </si>
  <si>
    <t>Otras Construcciones y Mejoras en Proceso</t>
  </si>
  <si>
    <t>1206010005</t>
  </si>
  <si>
    <t>Equipos Médicos, Sanitarios y Veterinarios</t>
  </si>
  <si>
    <t>12069909999</t>
  </si>
  <si>
    <t>Depreciación de Bienes de uso</t>
  </si>
  <si>
    <t>51010200010008</t>
  </si>
  <si>
    <t>Conservación, Reparaciones menores y Contrucciones Temporales</t>
  </si>
  <si>
    <t>5101990001</t>
  </si>
  <si>
    <t>Depreciaciones</t>
  </si>
  <si>
    <t>1206030004</t>
  </si>
  <si>
    <t>Obras Hidráulicas y Sanitarias</t>
  </si>
  <si>
    <t>4102980998</t>
  </si>
  <si>
    <t>Cuenta Tuberculosis</t>
  </si>
  <si>
    <t>Cuenta Ayuda</t>
  </si>
  <si>
    <t>4104010002</t>
  </si>
  <si>
    <t>Transferencias Corrientes de la Administración Central</t>
  </si>
  <si>
    <t>Servicio Regional VIII de Salud, Cibao Central</t>
  </si>
  <si>
    <t>1206020001</t>
  </si>
  <si>
    <t>Terrenos</t>
  </si>
  <si>
    <t>5101010003</t>
  </si>
  <si>
    <t>Realizado por</t>
  </si>
  <si>
    <t>Contador</t>
  </si>
  <si>
    <t>110102104</t>
  </si>
  <si>
    <t>CLINICAS RURALES #050-208013-2</t>
  </si>
  <si>
    <t>1206010008</t>
  </si>
  <si>
    <t>Herramientas y Respuestos Mayores</t>
  </si>
  <si>
    <t>2103010005</t>
  </si>
  <si>
    <t>Otros Gastos en Personal a Pagar</t>
  </si>
  <si>
    <t>2198020001</t>
  </si>
  <si>
    <t>Regalía Pascual por Pagar</t>
  </si>
  <si>
    <t>Cede Región VIII</t>
  </si>
  <si>
    <t>Regional VIII</t>
  </si>
  <si>
    <t>Regalia Pascual</t>
  </si>
  <si>
    <t>Incentivo</t>
  </si>
  <si>
    <t>Depreciacion</t>
  </si>
  <si>
    <t>Del ejercicio terminado al 31 de Mayo de 2018 y 2019</t>
  </si>
  <si>
    <t>1206010006</t>
  </si>
  <si>
    <t>Equipos de Comunicación y Señalamiento</t>
  </si>
  <si>
    <t>Seguridad Social x Pagar</t>
  </si>
  <si>
    <t xml:space="preserve">BALANZA DE COMPROBACION </t>
  </si>
  <si>
    <t>Revisado Por</t>
  </si>
  <si>
    <t>Administradora Financiera</t>
  </si>
  <si>
    <t>110102102</t>
  </si>
  <si>
    <t>5101010002</t>
  </si>
  <si>
    <t>Sueldo Personal Temporero</t>
  </si>
  <si>
    <t>1206010003</t>
  </si>
  <si>
    <t>Equipo de Transporte, Tracción y Elevación</t>
  </si>
  <si>
    <t>1206010001</t>
  </si>
  <si>
    <t>Maquinarias y Equipos de Producción</t>
  </si>
  <si>
    <t>51010100070001</t>
  </si>
  <si>
    <t>Regalía Pascual</t>
  </si>
  <si>
    <t>510102000109990001</t>
  </si>
  <si>
    <t>51010200010004</t>
  </si>
  <si>
    <t>Viaticos Dentro y Fuera del País</t>
  </si>
  <si>
    <t>BALANCE</t>
  </si>
  <si>
    <t>51010200020001</t>
  </si>
  <si>
    <t>51010200020900</t>
  </si>
  <si>
    <t>Consumo de Existencias de Materiales y Suministros</t>
  </si>
  <si>
    <t>51010200020004</t>
  </si>
  <si>
    <t>Combustibles, Lubricantes, Productos quimicos y Conexos</t>
  </si>
  <si>
    <t>2103010004</t>
  </si>
  <si>
    <t>Contribuciones a la Seguridad Social a Pagar</t>
  </si>
  <si>
    <t>5101010080003</t>
  </si>
  <si>
    <t>Contribuciones al Seguro de Riesgo Laboral</t>
  </si>
  <si>
    <t>51010200020005</t>
  </si>
  <si>
    <t>Productos de cuero, Caucho y Plastico</t>
  </si>
  <si>
    <t>51010200020007</t>
  </si>
  <si>
    <t>110410</t>
  </si>
  <si>
    <t>Gastos Pagados por Adelantado</t>
  </si>
  <si>
    <t>110602</t>
  </si>
  <si>
    <t>Existencias de Productos Terminados y en Proceso</t>
  </si>
  <si>
    <t>1206030006</t>
  </si>
  <si>
    <t>Obras de Energías</t>
  </si>
  <si>
    <t>51010200010006</t>
  </si>
  <si>
    <t>51010200010007</t>
  </si>
  <si>
    <t>510102000109990000</t>
  </si>
  <si>
    <t>Servicios Técnicos Profesionales</t>
  </si>
  <si>
    <t>51010200020003</t>
  </si>
  <si>
    <t>Cuentas por Cobrar Ventas de Servicios</t>
  </si>
  <si>
    <t>Licda Claribel Cruz</t>
  </si>
  <si>
    <t>Licda Yenny Massiel Garcia</t>
  </si>
  <si>
    <t>HOSPITAL MUNICIPAL FANTINO</t>
  </si>
  <si>
    <t xml:space="preserve">VENTAS DE SERVICIOS (FONDOS SENASA) </t>
  </si>
  <si>
    <t xml:space="preserve"> FONDO OPERATIVO </t>
  </si>
  <si>
    <t>Codigo de la Actividad 4.1.2.3.01</t>
  </si>
  <si>
    <t>HOSPITAL MUNICIPAL FANINO</t>
  </si>
  <si>
    <t>.</t>
  </si>
  <si>
    <t>l</t>
  </si>
  <si>
    <t>Al 31 de Marzo de 2025</t>
  </si>
  <si>
    <t>Del ejercicio terminado al 31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</si>
</sst>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7" formatCode="&quot;$&quot;#,##0.00_);\(&quot;$&quot;#,##0.00\)"/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_(&quot;RD$&quot;* #,##0.00_);_(&quot;RD$&quot;* \(#,##0.00\);_(&quot;RD$&quot;* &quot;-&quot;??_);_(@_)"/>
    <numFmt numFmtId="166" formatCode="_-* #,##0.00\ _P_t_s_-;\-* #,##0.00\ _P_t_s_-;_-* &quot;-&quot;??\ _P_t_s_-;_-@_-"/>
    <numFmt numFmtId="167" formatCode="&quot;RD$&quot;#,##0.00"/>
    <numFmt numFmtId="168" formatCode="#,##0.0"/>
    <numFmt numFmtId="169" formatCode="#,##0.000000000"/>
    <numFmt numFmtId="170" formatCode="[$-10409]&quot;$&quot;\ #,##0.00;\(&quot;$&quot;\ #,##0.00\)"/>
  </numFmts>
  <fonts count="52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"/>
      <name val="Times New Roman"/>
      <family val="1"/>
    </font>
    <font>
      <b/>
      <u val="double"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2"/>
      <name val="Times New Roman"/>
      <family val="1"/>
    </font>
    <font>
      <u/>
      <sz val="12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2"/>
      <color rgb="FF212121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Calibri"/>
      <family val="3"/>
      <charset val="134"/>
    </font>
    <font>
      <sz val="11"/>
      <color rgb="FF212121"/>
      <name val="Times New Roman"/>
      <family val="1"/>
    </font>
    <font>
      <sz val="7"/>
      <color rgb="FF212121"/>
      <name val="Times New Roman"/>
      <family val="1"/>
    </font>
    <font>
      <b/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sz val="10"/>
      <name val="Times New Roman"/>
      <family val="1"/>
    </font>
    <font>
      <sz val="13"/>
      <name val="Arial"/>
      <family val="2"/>
    </font>
    <font>
      <sz val="7"/>
      <name val="Times New Roman"/>
      <family val="1"/>
    </font>
    <font>
      <b/>
      <u val="singleAccounting"/>
      <sz val="11"/>
      <color theme="1"/>
      <name val="Times New Roman"/>
      <family val="1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b/>
      <sz val="14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91970"/>
        <bgColor rgb="FF191970"/>
      </patternFill>
    </fill>
    <fill>
      <patternFill patternType="solid">
        <fgColor rgb="FFF0E68C"/>
        <bgColor rgb="FFF0E68C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9" fillId="0" borderId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7" fillId="0" borderId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5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49" fontId="0" fillId="0" borderId="0" xfId="0" applyNumberFormat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4" fillId="0" borderId="0" xfId="0" applyFont="1" applyAlignment="1">
      <alignment horizontal="left" vertical="center"/>
    </xf>
    <xf numFmtId="37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14" fillId="0" borderId="0" xfId="0" applyFont="1"/>
    <xf numFmtId="4" fontId="0" fillId="0" borderId="0" xfId="0" applyNumberFormat="1"/>
    <xf numFmtId="0" fontId="4" fillId="0" borderId="0" xfId="0" applyFont="1"/>
    <xf numFmtId="3" fontId="8" fillId="0" borderId="4" xfId="0" applyNumberFormat="1" applyFont="1" applyBorder="1" applyAlignment="1">
      <alignment horizontal="center"/>
    </xf>
    <xf numFmtId="0" fontId="3" fillId="0" borderId="5" xfId="0" applyFont="1" applyBorder="1"/>
    <xf numFmtId="0" fontId="16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20" fillId="0" borderId="5" xfId="0" applyFont="1" applyBorder="1"/>
    <xf numFmtId="0" fontId="19" fillId="0" borderId="5" xfId="0" applyFont="1" applyBorder="1" applyAlignment="1">
      <alignment horizontal="left"/>
    </xf>
    <xf numFmtId="3" fontId="20" fillId="0" borderId="5" xfId="0" applyNumberFormat="1" applyFont="1" applyBorder="1"/>
    <xf numFmtId="3" fontId="0" fillId="0" borderId="0" xfId="0" applyNumberFormat="1"/>
    <xf numFmtId="0" fontId="22" fillId="0" borderId="5" xfId="0" applyFont="1" applyBorder="1" applyAlignment="1">
      <alignment vertical="center"/>
    </xf>
    <xf numFmtId="3" fontId="23" fillId="0" borderId="5" xfId="0" applyNumberFormat="1" applyFont="1" applyBorder="1" applyAlignment="1">
      <alignment horizontal="center" vertical="center"/>
    </xf>
    <xf numFmtId="3" fontId="21" fillId="0" borderId="5" xfId="0" applyNumberFormat="1" applyFont="1" applyBorder="1" applyAlignment="1">
      <alignment horizontal="center" vertical="center"/>
    </xf>
    <xf numFmtId="3" fontId="21" fillId="0" borderId="5" xfId="0" applyNumberFormat="1" applyFont="1" applyBorder="1" applyAlignment="1">
      <alignment vertical="center"/>
    </xf>
    <xf numFmtId="3" fontId="20" fillId="0" borderId="5" xfId="0" applyNumberFormat="1" applyFont="1" applyBorder="1" applyAlignment="1">
      <alignment horizontal="center"/>
    </xf>
    <xf numFmtId="0" fontId="24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21" fillId="0" borderId="5" xfId="0" applyFont="1" applyBorder="1" applyAlignment="1">
      <alignment vertical="center"/>
    </xf>
    <xf numFmtId="3" fontId="25" fillId="0" borderId="5" xfId="0" applyNumberFormat="1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43" fontId="19" fillId="3" borderId="5" xfId="2" applyFont="1" applyFill="1" applyBorder="1" applyAlignment="1">
      <alignment horizontal="center"/>
    </xf>
    <xf numFmtId="43" fontId="19" fillId="0" borderId="0" xfId="2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3" fontId="8" fillId="0" borderId="5" xfId="0" applyNumberFormat="1" applyFont="1" applyBorder="1" applyAlignment="1">
      <alignment horizontal="center"/>
    </xf>
    <xf numFmtId="0" fontId="20" fillId="0" borderId="5" xfId="0" applyFont="1" applyBorder="1" applyAlignment="1">
      <alignment horizontal="justify" vertical="center"/>
    </xf>
    <xf numFmtId="0" fontId="28" fillId="0" borderId="5" xfId="0" applyFont="1" applyBorder="1"/>
    <xf numFmtId="43" fontId="0" fillId="0" borderId="0" xfId="0" applyNumberFormat="1"/>
    <xf numFmtId="0" fontId="26" fillId="0" borderId="3" xfId="0" applyFont="1" applyBorder="1" applyAlignment="1">
      <alignment horizontal="center"/>
    </xf>
    <xf numFmtId="0" fontId="1" fillId="0" borderId="5" xfId="0" applyFont="1" applyBorder="1"/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5" xfId="0" applyFont="1" applyBorder="1" applyAlignment="1">
      <alignment horizontal="left" vertical="top" wrapText="1"/>
    </xf>
    <xf numFmtId="0" fontId="21" fillId="0" borderId="7" xfId="0" applyFont="1" applyBorder="1" applyAlignment="1">
      <alignment vertical="center"/>
    </xf>
    <xf numFmtId="0" fontId="19" fillId="0" borderId="5" xfId="9" applyFont="1" applyBorder="1"/>
    <xf numFmtId="0" fontId="20" fillId="0" borderId="7" xfId="0" applyFont="1" applyBorder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39" fontId="4" fillId="0" borderId="0" xfId="0" applyNumberFormat="1" applyFont="1" applyAlignment="1">
      <alignment vertical="center"/>
    </xf>
    <xf numFmtId="39" fontId="3" fillId="0" borderId="0" xfId="0" applyNumberFormat="1" applyFont="1" applyAlignment="1">
      <alignment vertical="center"/>
    </xf>
    <xf numFmtId="41" fontId="3" fillId="0" borderId="0" xfId="0" applyNumberFormat="1" applyFont="1" applyAlignment="1">
      <alignment vertical="center"/>
    </xf>
    <xf numFmtId="41" fontId="3" fillId="0" borderId="0" xfId="0" applyNumberFormat="1" applyFont="1" applyAlignment="1">
      <alignment horizontal="left" vertical="center"/>
    </xf>
    <xf numFmtId="41" fontId="3" fillId="0" borderId="0" xfId="0" applyNumberFormat="1" applyFont="1"/>
    <xf numFmtId="41" fontId="3" fillId="0" borderId="0" xfId="0" applyNumberFormat="1" applyFont="1" applyAlignment="1">
      <alignment horizontal="left" vertical="center" indent="5"/>
    </xf>
    <xf numFmtId="41" fontId="3" fillId="0" borderId="1" xfId="0" applyNumberFormat="1" applyFont="1" applyBorder="1"/>
    <xf numFmtId="41" fontId="4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41" fontId="4" fillId="0" borderId="2" xfId="0" applyNumberFormat="1" applyFont="1" applyBorder="1" applyAlignment="1">
      <alignment vertical="center"/>
    </xf>
    <xf numFmtId="41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41" fontId="3" fillId="0" borderId="1" xfId="0" applyNumberFormat="1" applyFont="1" applyBorder="1" applyAlignment="1">
      <alignment vertical="center"/>
    </xf>
    <xf numFmtId="0" fontId="20" fillId="0" borderId="7" xfId="0" applyFont="1" applyBorder="1" applyAlignment="1">
      <alignment horizontal="justify" vertical="center"/>
    </xf>
    <xf numFmtId="0" fontId="20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9" fillId="0" borderId="5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37" fontId="0" fillId="0" borderId="0" xfId="0" applyNumberForma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top"/>
    </xf>
    <xf numFmtId="164" fontId="3" fillId="0" borderId="0" xfId="0" applyNumberFormat="1" applyFont="1" applyAlignment="1">
      <alignment vertical="center"/>
    </xf>
    <xf numFmtId="43" fontId="3" fillId="0" borderId="0" xfId="12" applyFont="1" applyAlignment="1">
      <alignment vertical="center"/>
    </xf>
    <xf numFmtId="0" fontId="2" fillId="0" borderId="0" xfId="0" applyFont="1" applyAlignment="1">
      <alignment horizontal="left" vertical="center" indent="4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41" fontId="6" fillId="0" borderId="0" xfId="0" applyNumberFormat="1" applyFont="1" applyAlignment="1">
      <alignment horizontal="left" vertical="center" indent="4"/>
    </xf>
    <xf numFmtId="0" fontId="4" fillId="0" borderId="0" xfId="0" applyFont="1" applyAlignment="1">
      <alignment horizontal="left" vertical="center" indent="4"/>
    </xf>
    <xf numFmtId="0" fontId="19" fillId="0" borderId="7" xfId="0" applyFont="1" applyBorder="1" applyAlignment="1">
      <alignment horizontal="left"/>
    </xf>
    <xf numFmtId="0" fontId="17" fillId="0" borderId="9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4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/>
    </xf>
    <xf numFmtId="3" fontId="21" fillId="0" borderId="7" xfId="0" applyNumberFormat="1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0" fontId="19" fillId="0" borderId="3" xfId="9" applyFont="1" applyBorder="1"/>
    <xf numFmtId="0" fontId="32" fillId="0" borderId="0" xfId="0" applyFont="1" applyAlignment="1">
      <alignment horizontal="left" vertical="top"/>
    </xf>
    <xf numFmtId="0" fontId="21" fillId="0" borderId="5" xfId="0" applyFont="1" applyBorder="1" applyAlignment="1">
      <alignment horizontal="left" vertical="top"/>
    </xf>
    <xf numFmtId="0" fontId="24" fillId="0" borderId="5" xfId="0" applyFont="1" applyBorder="1" applyAlignment="1">
      <alignment horizontal="left" vertical="top"/>
    </xf>
    <xf numFmtId="0" fontId="33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39" fontId="4" fillId="2" borderId="6" xfId="0" applyNumberFormat="1" applyFont="1" applyFill="1" applyBorder="1" applyAlignment="1">
      <alignment horizontal="center" vertical="center"/>
    </xf>
    <xf numFmtId="39" fontId="4" fillId="2" borderId="7" xfId="0" applyNumberFormat="1" applyFont="1" applyFill="1" applyBorder="1" applyAlignment="1">
      <alignment horizontal="center" vertical="center"/>
    </xf>
    <xf numFmtId="0" fontId="15" fillId="0" borderId="0" xfId="0" applyFont="1"/>
    <xf numFmtId="0" fontId="35" fillId="0" borderId="5" xfId="0" applyFont="1" applyBorder="1"/>
    <xf numFmtId="0" fontId="15" fillId="0" borderId="5" xfId="0" applyFont="1" applyBorder="1"/>
    <xf numFmtId="0" fontId="1" fillId="0" borderId="5" xfId="0" applyFont="1" applyBorder="1" applyAlignment="1">
      <alignment horizontal="center"/>
    </xf>
    <xf numFmtId="3" fontId="20" fillId="0" borderId="4" xfId="0" applyNumberFormat="1" applyFont="1" applyBorder="1" applyAlignment="1">
      <alignment horizontal="center"/>
    </xf>
    <xf numFmtId="3" fontId="36" fillId="0" borderId="4" xfId="0" applyNumberFormat="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1" fontId="4" fillId="2" borderId="6" xfId="0" applyNumberFormat="1" applyFont="1" applyFill="1" applyBorder="1" applyAlignment="1">
      <alignment horizontal="center" vertical="center"/>
    </xf>
    <xf numFmtId="168" fontId="18" fillId="0" borderId="0" xfId="0" applyNumberFormat="1" applyFont="1" applyAlignment="1">
      <alignment vertical="center"/>
    </xf>
    <xf numFmtId="3" fontId="21" fillId="0" borderId="5" xfId="0" applyNumberFormat="1" applyFont="1" applyBorder="1" applyAlignment="1">
      <alignment horizontal="center"/>
    </xf>
    <xf numFmtId="3" fontId="15" fillId="0" borderId="5" xfId="0" applyNumberFormat="1" applyFont="1" applyBorder="1" applyAlignment="1">
      <alignment horizontal="center"/>
    </xf>
    <xf numFmtId="4" fontId="0" fillId="0" borderId="0" xfId="0" applyNumberFormat="1" applyAlignment="1">
      <alignment vertical="center"/>
    </xf>
    <xf numFmtId="43" fontId="19" fillId="3" borderId="5" xfId="2" applyFont="1" applyFill="1" applyBorder="1" applyAlignment="1"/>
    <xf numFmtId="0" fontId="2" fillId="2" borderId="0" xfId="0" applyFont="1" applyFill="1" applyAlignment="1">
      <alignment horizontal="left" vertical="center"/>
    </xf>
    <xf numFmtId="1" fontId="8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justify" vertical="center"/>
    </xf>
    <xf numFmtId="39" fontId="4" fillId="2" borderId="0" xfId="0" applyNumberFormat="1" applyFont="1" applyFill="1" applyAlignment="1">
      <alignment vertical="center"/>
    </xf>
    <xf numFmtId="39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1" fontId="3" fillId="2" borderId="0" xfId="0" applyNumberFormat="1" applyFont="1" applyFill="1"/>
    <xf numFmtId="41" fontId="3" fillId="2" borderId="0" xfId="0" applyNumberFormat="1" applyFont="1" applyFill="1" applyAlignment="1">
      <alignment horizontal="left" vertical="center" indent="5"/>
    </xf>
    <xf numFmtId="41" fontId="3" fillId="2" borderId="1" xfId="0" applyNumberFormat="1" applyFont="1" applyFill="1" applyBorder="1" applyAlignment="1">
      <alignment vertical="center"/>
    </xf>
    <xf numFmtId="41" fontId="3" fillId="2" borderId="1" xfId="0" applyNumberFormat="1" applyFont="1" applyFill="1" applyBorder="1"/>
    <xf numFmtId="41" fontId="4" fillId="2" borderId="1" xfId="0" applyNumberFormat="1" applyFont="1" applyFill="1" applyBorder="1" applyAlignment="1">
      <alignment vertical="center"/>
    </xf>
    <xf numFmtId="41" fontId="4" fillId="2" borderId="0" xfId="0" applyNumberFormat="1" applyFont="1" applyFill="1" applyAlignment="1">
      <alignment vertical="center"/>
    </xf>
    <xf numFmtId="41" fontId="4" fillId="2" borderId="2" xfId="0" applyNumberFormat="1" applyFont="1" applyFill="1" applyBorder="1" applyAlignment="1">
      <alignment vertical="center"/>
    </xf>
    <xf numFmtId="41" fontId="6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43" fontId="3" fillId="2" borderId="0" xfId="0" applyNumberFormat="1" applyFont="1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4" fillId="0" borderId="5" xfId="0" applyFont="1" applyBorder="1" applyAlignment="1">
      <alignment vertical="center" wrapText="1"/>
    </xf>
    <xf numFmtId="14" fontId="19" fillId="0" borderId="0" xfId="0" applyNumberFormat="1" applyFont="1" applyAlignment="1">
      <alignment horizontal="left"/>
    </xf>
    <xf numFmtId="14" fontId="38" fillId="2" borderId="0" xfId="0" applyNumberFormat="1" applyFont="1" applyFill="1" applyAlignment="1">
      <alignment horizontal="center" vertical="center"/>
    </xf>
    <xf numFmtId="0" fontId="19" fillId="2" borderId="0" xfId="0" applyFont="1" applyFill="1" applyAlignment="1">
      <alignment horizontal="left"/>
    </xf>
    <xf numFmtId="0" fontId="9" fillId="4" borderId="0" xfId="0" applyFont="1" applyFill="1" applyAlignment="1">
      <alignment vertical="center"/>
    </xf>
    <xf numFmtId="167" fontId="19" fillId="2" borderId="0" xfId="0" applyNumberFormat="1" applyFont="1" applyFill="1" applyAlignment="1">
      <alignment horizontal="left" wrapText="1"/>
    </xf>
    <xf numFmtId="0" fontId="37" fillId="2" borderId="0" xfId="0" applyFont="1" applyFill="1" applyAlignment="1">
      <alignment horizontal="left"/>
    </xf>
    <xf numFmtId="0" fontId="39" fillId="2" borderId="0" xfId="0" applyFont="1" applyFill="1" applyAlignment="1">
      <alignment horizontal="left"/>
    </xf>
    <xf numFmtId="0" fontId="19" fillId="2" borderId="0" xfId="0" applyFont="1" applyFill="1" applyAlignment="1">
      <alignment horizontal="left" wrapText="1"/>
    </xf>
    <xf numFmtId="0" fontId="26" fillId="2" borderId="0" xfId="0" applyFont="1" applyFill="1" applyAlignment="1">
      <alignment horizontal="left"/>
    </xf>
    <xf numFmtId="167" fontId="26" fillId="2" borderId="0" xfId="0" applyNumberFormat="1" applyFont="1" applyFill="1" applyAlignment="1">
      <alignment horizontal="left" wrapText="1"/>
    </xf>
    <xf numFmtId="4" fontId="3" fillId="0" borderId="0" xfId="0" applyNumberFormat="1" applyFont="1" applyAlignment="1">
      <alignment vertical="center"/>
    </xf>
    <xf numFmtId="169" fontId="0" fillId="0" borderId="0" xfId="0" applyNumberFormat="1"/>
    <xf numFmtId="0" fontId="1" fillId="2" borderId="0" xfId="0" applyFont="1" applyFill="1" applyAlignment="1">
      <alignment horizontal="center" vertical="center"/>
    </xf>
    <xf numFmtId="41" fontId="0" fillId="0" borderId="0" xfId="0" applyNumberFormat="1"/>
    <xf numFmtId="0" fontId="4" fillId="2" borderId="0" xfId="0" applyFont="1" applyFill="1" applyAlignment="1">
      <alignment vertical="center"/>
    </xf>
    <xf numFmtId="7" fontId="0" fillId="0" borderId="0" xfId="0" applyNumberFormat="1"/>
    <xf numFmtId="41" fontId="0" fillId="0" borderId="0" xfId="0" applyNumberFormat="1" applyAlignment="1">
      <alignment vertical="center"/>
    </xf>
    <xf numFmtId="169" fontId="3" fillId="0" borderId="0" xfId="0" applyNumberFormat="1" applyFont="1" applyAlignment="1">
      <alignment vertical="center"/>
    </xf>
    <xf numFmtId="7" fontId="3" fillId="0" borderId="0" xfId="0" applyNumberFormat="1" applyFont="1" applyAlignment="1">
      <alignment vertical="center"/>
    </xf>
    <xf numFmtId="3" fontId="24" fillId="0" borderId="5" xfId="0" applyNumberFormat="1" applyFont="1" applyBorder="1" applyAlignment="1">
      <alignment vertical="center"/>
    </xf>
    <xf numFmtId="0" fontId="41" fillId="0" borderId="0" xfId="0" applyFont="1"/>
    <xf numFmtId="7" fontId="41" fillId="0" borderId="0" xfId="0" applyNumberFormat="1" applyFont="1"/>
    <xf numFmtId="170" fontId="41" fillId="0" borderId="0" xfId="0" applyNumberFormat="1" applyFont="1"/>
    <xf numFmtId="0" fontId="41" fillId="0" borderId="0" xfId="0" applyFont="1"/>
    <xf numFmtId="0" fontId="31" fillId="2" borderId="0" xfId="0" applyFont="1" applyFill="1" applyAlignment="1">
      <alignment vertical="center"/>
    </xf>
    <xf numFmtId="0" fontId="41" fillId="0" borderId="0" xfId="0" applyFont="1" applyAlignment="1"/>
    <xf numFmtId="0" fontId="42" fillId="5" borderId="5" xfId="0" applyFont="1" applyFill="1" applyBorder="1" applyAlignment="1">
      <alignment vertical="top" wrapText="1" readingOrder="1"/>
    </xf>
    <xf numFmtId="0" fontId="42" fillId="5" borderId="5" xfId="0" applyFont="1" applyFill="1" applyBorder="1" applyAlignment="1">
      <alignment horizontal="center" vertical="top" wrapText="1" readingOrder="1"/>
    </xf>
    <xf numFmtId="0" fontId="43" fillId="0" borderId="5" xfId="0" applyFont="1" applyBorder="1" applyAlignment="1">
      <alignment vertical="top" wrapText="1" readingOrder="1"/>
    </xf>
    <xf numFmtId="170" fontId="43" fillId="0" borderId="5" xfId="0" applyNumberFormat="1" applyFont="1" applyBorder="1" applyAlignment="1">
      <alignment horizontal="right" vertical="top" wrapText="1" readingOrder="1"/>
    </xf>
    <xf numFmtId="7" fontId="41" fillId="0" borderId="5" xfId="0" applyNumberFormat="1" applyFont="1" applyBorder="1"/>
    <xf numFmtId="0" fontId="44" fillId="6" borderId="5" xfId="0" applyFont="1" applyFill="1" applyBorder="1" applyAlignment="1">
      <alignment vertical="top" wrapText="1" readingOrder="1"/>
    </xf>
    <xf numFmtId="0" fontId="44" fillId="6" borderId="5" xfId="0" applyFont="1" applyFill="1" applyBorder="1" applyAlignment="1">
      <alignment horizontal="right" vertical="top" wrapText="1" readingOrder="1"/>
    </xf>
    <xf numFmtId="170" fontId="44" fillId="6" borderId="5" xfId="0" applyNumberFormat="1" applyFont="1" applyFill="1" applyBorder="1" applyAlignment="1">
      <alignment horizontal="right" vertical="top" wrapText="1" readingOrder="1"/>
    </xf>
    <xf numFmtId="0" fontId="4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3" fontId="0" fillId="0" borderId="0" xfId="12" applyFont="1"/>
    <xf numFmtId="43" fontId="3" fillId="0" borderId="5" xfId="12" applyFont="1" applyBorder="1" applyAlignment="1">
      <alignment horizontal="center"/>
    </xf>
    <xf numFmtId="43" fontId="1" fillId="0" borderId="5" xfId="12" applyFont="1" applyBorder="1" applyAlignment="1">
      <alignment horizontal="center"/>
    </xf>
    <xf numFmtId="43" fontId="15" fillId="0" borderId="0" xfId="12" applyFont="1"/>
    <xf numFmtId="43" fontId="1" fillId="0" borderId="5" xfId="12" applyFont="1" applyBorder="1" applyAlignment="1">
      <alignment horizontal="center" vertical="center"/>
    </xf>
    <xf numFmtId="43" fontId="0" fillId="0" borderId="5" xfId="12" applyFont="1" applyBorder="1"/>
    <xf numFmtId="43" fontId="4" fillId="0" borderId="5" xfId="12" applyFont="1" applyBorder="1" applyAlignment="1">
      <alignment horizontal="center"/>
    </xf>
    <xf numFmtId="43" fontId="1" fillId="0" borderId="6" xfId="12" applyFont="1" applyBorder="1" applyAlignment="1">
      <alignment horizontal="center" vertical="center"/>
    </xf>
    <xf numFmtId="43" fontId="35" fillId="0" borderId="5" xfId="12" applyFont="1" applyBorder="1"/>
    <xf numFmtId="43" fontId="0" fillId="0" borderId="5" xfId="12" applyFont="1" applyBorder="1" applyAlignment="1"/>
    <xf numFmtId="3" fontId="20" fillId="0" borderId="5" xfId="0" applyNumberFormat="1" applyFont="1" applyBorder="1" applyAlignment="1"/>
    <xf numFmtId="4" fontId="3" fillId="0" borderId="5" xfId="0" applyNumberFormat="1" applyFont="1" applyBorder="1" applyAlignment="1"/>
    <xf numFmtId="43" fontId="20" fillId="0" borderId="5" xfId="12" applyFont="1" applyBorder="1" applyAlignment="1"/>
    <xf numFmtId="43" fontId="3" fillId="0" borderId="5" xfId="12" applyFont="1" applyBorder="1" applyAlignment="1"/>
    <xf numFmtId="43" fontId="40" fillId="0" borderId="5" xfId="12" applyFont="1" applyBorder="1" applyAlignment="1"/>
    <xf numFmtId="0" fontId="1" fillId="0" borderId="5" xfId="0" applyFont="1" applyBorder="1" applyAlignment="1">
      <alignment vertical="center"/>
    </xf>
    <xf numFmtId="4" fontId="4" fillId="0" borderId="5" xfId="0" applyNumberFormat="1" applyFont="1" applyBorder="1"/>
    <xf numFmtId="43" fontId="3" fillId="2" borderId="0" xfId="12" applyFont="1" applyFill="1"/>
    <xf numFmtId="0" fontId="48" fillId="2" borderId="0" xfId="0" applyFont="1" applyFill="1" applyAlignment="1">
      <alignment vertical="center"/>
    </xf>
    <xf numFmtId="0" fontId="48" fillId="2" borderId="0" xfId="0" applyFont="1" applyFill="1" applyAlignment="1">
      <alignment horizontal="left" vertical="center"/>
    </xf>
    <xf numFmtId="41" fontId="48" fillId="2" borderId="0" xfId="0" applyNumberFormat="1" applyFont="1" applyFill="1" applyAlignment="1">
      <alignment vertical="center"/>
    </xf>
    <xf numFmtId="170" fontId="43" fillId="2" borderId="5" xfId="0" applyNumberFormat="1" applyFont="1" applyFill="1" applyBorder="1" applyAlignment="1">
      <alignment horizontal="right" vertical="top" wrapText="1" readingOrder="1"/>
    </xf>
    <xf numFmtId="0" fontId="1" fillId="2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50" fillId="2" borderId="0" xfId="0" applyFont="1" applyFill="1" applyAlignment="1">
      <alignment horizontal="center" vertical="center"/>
    </xf>
    <xf numFmtId="4" fontId="9" fillId="3" borderId="5" xfId="1" applyNumberFormat="1" applyFont="1" applyFill="1" applyBorder="1" applyAlignment="1">
      <alignment horizontal="right"/>
    </xf>
    <xf numFmtId="4" fontId="0" fillId="0" borderId="15" xfId="0" applyNumberFormat="1" applyBorder="1"/>
    <xf numFmtId="43" fontId="19" fillId="3" borderId="5" xfId="12" applyFont="1" applyFill="1" applyBorder="1" applyAlignment="1">
      <alignment horizontal="left" vertical="center"/>
    </xf>
    <xf numFmtId="43" fontId="3" fillId="2" borderId="0" xfId="12" applyFont="1" applyFill="1" applyAlignment="1">
      <alignment vertical="center"/>
    </xf>
    <xf numFmtId="43" fontId="3" fillId="2" borderId="1" xfId="12" applyFont="1" applyFill="1" applyBorder="1" applyAlignment="1">
      <alignment vertical="center"/>
    </xf>
    <xf numFmtId="43" fontId="4" fillId="2" borderId="1" xfId="12" applyFont="1" applyFill="1" applyBorder="1" applyAlignment="1">
      <alignment vertical="center"/>
    </xf>
    <xf numFmtId="43" fontId="4" fillId="2" borderId="2" xfId="12" applyFont="1" applyFill="1" applyBorder="1" applyAlignment="1">
      <alignment vertical="center"/>
    </xf>
    <xf numFmtId="43" fontId="3" fillId="2" borderId="1" xfId="12" applyFont="1" applyFill="1" applyBorder="1"/>
    <xf numFmtId="43" fontId="4" fillId="2" borderId="0" xfId="12" applyFont="1" applyFill="1" applyAlignment="1">
      <alignment vertical="center"/>
    </xf>
    <xf numFmtId="43" fontId="8" fillId="0" borderId="5" xfId="12" applyFont="1" applyBorder="1" applyAlignment="1">
      <alignment horizontal="right"/>
    </xf>
    <xf numFmtId="43" fontId="20" fillId="0" borderId="5" xfId="12" applyFont="1" applyBorder="1"/>
    <xf numFmtId="43" fontId="8" fillId="0" borderId="4" xfId="12" applyFont="1" applyBorder="1" applyAlignment="1">
      <alignment horizontal="center"/>
    </xf>
    <xf numFmtId="43" fontId="20" fillId="0" borderId="7" xfId="12" applyFont="1" applyBorder="1" applyAlignment="1">
      <alignment vertical="center"/>
    </xf>
    <xf numFmtId="43" fontId="3" fillId="0" borderId="5" xfId="12" applyFont="1" applyBorder="1"/>
    <xf numFmtId="43" fontId="36" fillId="0" borderId="4" xfId="12" applyFont="1" applyBorder="1" applyAlignment="1">
      <alignment horizontal="center"/>
    </xf>
    <xf numFmtId="0" fontId="51" fillId="0" borderId="0" xfId="0" applyFont="1" applyAlignment="1">
      <alignment horizontal="center"/>
    </xf>
    <xf numFmtId="43" fontId="0" fillId="0" borderId="0" xfId="0" applyNumberFormat="1" applyAlignment="1">
      <alignment vertical="center"/>
    </xf>
    <xf numFmtId="0" fontId="41" fillId="0" borderId="0" xfId="0" applyFont="1" applyAlignment="1">
      <alignment horizontal="center"/>
    </xf>
    <xf numFmtId="0" fontId="41" fillId="0" borderId="14" xfId="0" applyFont="1" applyBorder="1" applyAlignment="1">
      <alignment horizontal="center"/>
    </xf>
    <xf numFmtId="0" fontId="51" fillId="0" borderId="0" xfId="0" applyFont="1" applyAlignment="1">
      <alignment horizontal="center"/>
    </xf>
    <xf numFmtId="0" fontId="49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0" fillId="2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3" fontId="1" fillId="0" borderId="10" xfId="12" applyFont="1" applyBorder="1" applyAlignment="1">
      <alignment horizontal="center" vertical="center"/>
    </xf>
    <xf numFmtId="43" fontId="1" fillId="0" borderId="11" xfId="12" applyFont="1" applyBorder="1" applyAlignment="1">
      <alignment horizontal="center" vertical="center"/>
    </xf>
    <xf numFmtId="0" fontId="46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</cellXfs>
  <cellStyles count="13">
    <cellStyle name="Comma_Hoja de trabajo flujo 2007" xfId="7"/>
    <cellStyle name="Millares" xfId="12" builtinId="3"/>
    <cellStyle name="Millares 2" xfId="2"/>
    <cellStyle name="Millares 3" xfId="6"/>
    <cellStyle name="Millares 3 2" xfId="5"/>
    <cellStyle name="Millares 4" xfId="11"/>
    <cellStyle name="Millares 5" xfId="10"/>
    <cellStyle name="Moneda 2" xfId="3"/>
    <cellStyle name="Normal" xfId="0" builtinId="0"/>
    <cellStyle name="Normal 2" xfId="8"/>
    <cellStyle name="Normal 2 2" xfId="1"/>
    <cellStyle name="Normal 2 2 2" xfId="4"/>
    <cellStyle name="Normal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87343</xdr:colOff>
      <xdr:row>2</xdr:row>
      <xdr:rowOff>127598</xdr:rowOff>
    </xdr:from>
    <xdr:to>
      <xdr:col>3</xdr:col>
      <xdr:colOff>887443</xdr:colOff>
      <xdr:row>5</xdr:row>
      <xdr:rowOff>59940</xdr:rowOff>
    </xdr:to>
    <xdr:pic>
      <xdr:nvPicPr>
        <xdr:cNvPr id="3" name="Imagen 1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3" y="513990"/>
          <a:ext cx="1087647" cy="525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3</xdr:row>
      <xdr:rowOff>9525</xdr:rowOff>
    </xdr:from>
    <xdr:to>
      <xdr:col>3</xdr:col>
      <xdr:colOff>752475</xdr:colOff>
      <xdr:row>5</xdr:row>
      <xdr:rowOff>141892</xdr:rowOff>
    </xdr:to>
    <xdr:pic>
      <xdr:nvPicPr>
        <xdr:cNvPr id="3" name="Imagen 1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38175"/>
          <a:ext cx="1085850" cy="5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7zO45EA9B51/EEFF%20Digecog%202017-2016%20JARS%20Fin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"/>
      <sheetName val="ESF"/>
      <sheetName val="ERF"/>
      <sheetName val="ECANP"/>
      <sheetName val="EFE"/>
      <sheetName val="Reg. no monetarios"/>
    </sheetNames>
    <sheetDataSet>
      <sheetData sheetId="0" refreshError="1">
        <row r="2">
          <cell r="G2">
            <v>0</v>
          </cell>
        </row>
        <row r="3">
          <cell r="G3">
            <v>1920100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1">
          <cell r="B11" t="str">
            <v>Mapeo</v>
          </cell>
          <cell r="G11">
            <v>2016</v>
          </cell>
        </row>
        <row r="12">
          <cell r="B12" t="str">
            <v>**</v>
          </cell>
          <cell r="G12">
            <v>0</v>
          </cell>
        </row>
        <row r="13">
          <cell r="B13" t="str">
            <v>0001</v>
          </cell>
          <cell r="G13">
            <v>29607</v>
          </cell>
        </row>
        <row r="14">
          <cell r="B14" t="str">
            <v>0001</v>
          </cell>
          <cell r="G14">
            <v>162619</v>
          </cell>
          <cell r="J14">
            <v>23074685.759999998</v>
          </cell>
          <cell r="M14">
            <v>192226</v>
          </cell>
        </row>
        <row r="15">
          <cell r="B15" t="str">
            <v>0004</v>
          </cell>
          <cell r="G15">
            <v>0</v>
          </cell>
        </row>
        <row r="16">
          <cell r="B16" t="str">
            <v>0005</v>
          </cell>
          <cell r="G16">
            <v>1548517</v>
          </cell>
        </row>
        <row r="17">
          <cell r="B17" t="str">
            <v>0006</v>
          </cell>
          <cell r="G17">
            <v>0</v>
          </cell>
        </row>
        <row r="18">
          <cell r="B18" t="str">
            <v>0012</v>
          </cell>
          <cell r="G18">
            <v>66323158</v>
          </cell>
        </row>
        <row r="19">
          <cell r="B19" t="str">
            <v>0012</v>
          </cell>
          <cell r="G19">
            <v>-44760480</v>
          </cell>
        </row>
        <row r="20">
          <cell r="B20" t="str">
            <v>0013</v>
          </cell>
          <cell r="G20">
            <v>7590659</v>
          </cell>
        </row>
        <row r="21">
          <cell r="B21" t="str">
            <v>0013</v>
          </cell>
          <cell r="G21">
            <v>-2196477</v>
          </cell>
        </row>
        <row r="22">
          <cell r="B22">
            <v>0</v>
          </cell>
          <cell r="G22">
            <v>0</v>
          </cell>
        </row>
        <row r="23">
          <cell r="B23" t="str">
            <v>**</v>
          </cell>
          <cell r="G23">
            <v>0</v>
          </cell>
        </row>
        <row r="24">
          <cell r="B24" t="str">
            <v>0016</v>
          </cell>
          <cell r="G24">
            <v>-1789939</v>
          </cell>
        </row>
        <row r="25">
          <cell r="B25" t="str">
            <v>0019</v>
          </cell>
          <cell r="G25">
            <v>0</v>
          </cell>
        </row>
        <row r="26">
          <cell r="B26">
            <v>0</v>
          </cell>
          <cell r="G26">
            <v>0</v>
          </cell>
        </row>
        <row r="27">
          <cell r="B27" t="str">
            <v>**</v>
          </cell>
          <cell r="G27">
            <v>0</v>
          </cell>
        </row>
        <row r="28">
          <cell r="B28" t="str">
            <v>0033</v>
          </cell>
          <cell r="G28">
            <v>-28827764</v>
          </cell>
        </row>
        <row r="29">
          <cell r="B29" t="str">
            <v>0032</v>
          </cell>
          <cell r="G29">
            <v>0</v>
          </cell>
        </row>
        <row r="30">
          <cell r="B30">
            <v>0</v>
          </cell>
          <cell r="G30">
            <v>0</v>
          </cell>
        </row>
        <row r="31">
          <cell r="B31">
            <v>0</v>
          </cell>
          <cell r="G31">
            <v>0</v>
          </cell>
        </row>
        <row r="32">
          <cell r="B32" t="str">
            <v>**</v>
          </cell>
          <cell r="G32">
            <v>0</v>
          </cell>
        </row>
        <row r="33">
          <cell r="B33" t="str">
            <v>0037</v>
          </cell>
          <cell r="G33">
            <v>-283208198</v>
          </cell>
        </row>
        <row r="34">
          <cell r="B34">
            <v>0</v>
          </cell>
          <cell r="G34">
            <v>0</v>
          </cell>
        </row>
        <row r="35">
          <cell r="B35" t="str">
            <v>**</v>
          </cell>
          <cell r="G35">
            <v>0</v>
          </cell>
        </row>
        <row r="36">
          <cell r="B36">
            <v>0</v>
          </cell>
          <cell r="G36">
            <v>0</v>
          </cell>
        </row>
        <row r="37">
          <cell r="B37">
            <v>0</v>
          </cell>
          <cell r="G37">
            <v>0</v>
          </cell>
        </row>
        <row r="38">
          <cell r="B38" t="str">
            <v>0039</v>
          </cell>
          <cell r="G38">
            <v>129533983</v>
          </cell>
        </row>
        <row r="39">
          <cell r="B39" t="str">
            <v>0039</v>
          </cell>
          <cell r="G39">
            <v>21966500</v>
          </cell>
        </row>
        <row r="40">
          <cell r="B40" t="str">
            <v>0039</v>
          </cell>
          <cell r="G40">
            <v>1390000</v>
          </cell>
        </row>
        <row r="41">
          <cell r="B41" t="str">
            <v>0039</v>
          </cell>
          <cell r="G41">
            <v>12813415</v>
          </cell>
        </row>
        <row r="42">
          <cell r="B42" t="str">
            <v>0039</v>
          </cell>
          <cell r="G42">
            <v>0</v>
          </cell>
        </row>
        <row r="43">
          <cell r="B43" t="str">
            <v>0039</v>
          </cell>
          <cell r="G43">
            <v>903553</v>
          </cell>
        </row>
        <row r="44">
          <cell r="B44">
            <v>0</v>
          </cell>
          <cell r="G44">
            <v>0</v>
          </cell>
        </row>
        <row r="45">
          <cell r="B45" t="str">
            <v>0039</v>
          </cell>
          <cell r="G45">
            <v>32316698</v>
          </cell>
        </row>
        <row r="46">
          <cell r="B46" t="str">
            <v>0039</v>
          </cell>
          <cell r="G46">
            <v>1998500</v>
          </cell>
        </row>
        <row r="47">
          <cell r="B47" t="str">
            <v>0039</v>
          </cell>
          <cell r="G47">
            <v>5905750</v>
          </cell>
        </row>
        <row r="48">
          <cell r="B48">
            <v>0</v>
          </cell>
          <cell r="G48">
            <v>0</v>
          </cell>
        </row>
        <row r="49">
          <cell r="B49" t="str">
            <v>0039</v>
          </cell>
          <cell r="G49">
            <v>12650117</v>
          </cell>
        </row>
        <row r="50">
          <cell r="B50">
            <v>0</v>
          </cell>
          <cell r="G50">
            <v>0</v>
          </cell>
        </row>
        <row r="51">
          <cell r="B51" t="str">
            <v>0039</v>
          </cell>
          <cell r="G51">
            <v>10113254</v>
          </cell>
        </row>
        <row r="52">
          <cell r="B52" t="str">
            <v>0039</v>
          </cell>
          <cell r="G52">
            <v>10799930</v>
          </cell>
        </row>
        <row r="53">
          <cell r="B53" t="str">
            <v>0039</v>
          </cell>
          <cell r="G53">
            <v>1161346</v>
          </cell>
        </row>
        <row r="54">
          <cell r="B54">
            <v>0</v>
          </cell>
          <cell r="G54">
            <v>0</v>
          </cell>
        </row>
        <row r="55">
          <cell r="B55">
            <v>0</v>
          </cell>
          <cell r="G55">
            <v>0</v>
          </cell>
        </row>
        <row r="56">
          <cell r="B56" t="str">
            <v>0044</v>
          </cell>
          <cell r="G56">
            <v>6926</v>
          </cell>
        </row>
        <row r="57">
          <cell r="B57" t="str">
            <v>0044</v>
          </cell>
          <cell r="G57">
            <v>890703</v>
          </cell>
        </row>
        <row r="58">
          <cell r="B58" t="str">
            <v>0044</v>
          </cell>
          <cell r="G58">
            <v>58262</v>
          </cell>
        </row>
        <row r="59">
          <cell r="B59" t="str">
            <v>0044</v>
          </cell>
          <cell r="G59">
            <v>1724167</v>
          </cell>
        </row>
        <row r="60">
          <cell r="B60" t="str">
            <v>0044</v>
          </cell>
          <cell r="G60">
            <v>3546253</v>
          </cell>
        </row>
        <row r="61">
          <cell r="B61">
            <v>0</v>
          </cell>
          <cell r="G61">
            <v>0</v>
          </cell>
        </row>
        <row r="62">
          <cell r="B62" t="str">
            <v>0044</v>
          </cell>
          <cell r="G62">
            <v>153897</v>
          </cell>
        </row>
        <row r="63">
          <cell r="B63" t="str">
            <v>0044</v>
          </cell>
          <cell r="G63">
            <v>159209</v>
          </cell>
        </row>
        <row r="64">
          <cell r="B64">
            <v>0</v>
          </cell>
          <cell r="G64">
            <v>0</v>
          </cell>
        </row>
        <row r="65">
          <cell r="B65" t="str">
            <v>0044</v>
          </cell>
          <cell r="G65">
            <v>43050</v>
          </cell>
        </row>
        <row r="66">
          <cell r="B66" t="str">
            <v>0044</v>
          </cell>
          <cell r="G66">
            <v>129190</v>
          </cell>
        </row>
        <row r="67">
          <cell r="B67">
            <v>0</v>
          </cell>
          <cell r="G67">
            <v>0</v>
          </cell>
        </row>
        <row r="68">
          <cell r="B68" t="str">
            <v>0044</v>
          </cell>
          <cell r="G68">
            <v>241758</v>
          </cell>
        </row>
        <row r="69">
          <cell r="B69" t="str">
            <v>0044</v>
          </cell>
          <cell r="G69">
            <v>600</v>
          </cell>
        </row>
        <row r="70">
          <cell r="B70">
            <v>0</v>
          </cell>
          <cell r="G70">
            <v>0</v>
          </cell>
        </row>
        <row r="71">
          <cell r="B71" t="str">
            <v>0044</v>
          </cell>
          <cell r="G71">
            <v>184800</v>
          </cell>
        </row>
        <row r="72">
          <cell r="B72" t="str">
            <v>0044</v>
          </cell>
          <cell r="G72">
            <v>0</v>
          </cell>
        </row>
        <row r="73">
          <cell r="B73" t="str">
            <v>0044</v>
          </cell>
          <cell r="G73">
            <v>6672</v>
          </cell>
        </row>
        <row r="74">
          <cell r="B74">
            <v>0</v>
          </cell>
          <cell r="G74">
            <v>0</v>
          </cell>
        </row>
        <row r="75">
          <cell r="B75" t="str">
            <v>0044</v>
          </cell>
          <cell r="G75">
            <v>1431496</v>
          </cell>
        </row>
        <row r="76">
          <cell r="B76" t="str">
            <v>0044</v>
          </cell>
          <cell r="G76">
            <v>2780030</v>
          </cell>
        </row>
        <row r="77">
          <cell r="B77">
            <v>0</v>
          </cell>
          <cell r="G77">
            <v>0</v>
          </cell>
        </row>
        <row r="78">
          <cell r="B78" t="str">
            <v>0044</v>
          </cell>
          <cell r="G78">
            <v>125188</v>
          </cell>
        </row>
        <row r="79">
          <cell r="B79" t="str">
            <v>0044</v>
          </cell>
          <cell r="G79">
            <v>0</v>
          </cell>
        </row>
        <row r="80">
          <cell r="B80" t="str">
            <v>0044</v>
          </cell>
          <cell r="G80">
            <v>0</v>
          </cell>
        </row>
        <row r="81">
          <cell r="B81" t="str">
            <v>0044</v>
          </cell>
          <cell r="G81">
            <v>601385</v>
          </cell>
        </row>
        <row r="82">
          <cell r="B82" t="str">
            <v>0044</v>
          </cell>
          <cell r="G82">
            <v>0</v>
          </cell>
        </row>
        <row r="83">
          <cell r="B83" t="str">
            <v>0044</v>
          </cell>
          <cell r="G83">
            <v>1094412</v>
          </cell>
        </row>
        <row r="84">
          <cell r="B84">
            <v>0</v>
          </cell>
          <cell r="G84">
            <v>0</v>
          </cell>
        </row>
        <row r="85">
          <cell r="B85" t="str">
            <v>0044</v>
          </cell>
          <cell r="G85">
            <v>5496</v>
          </cell>
        </row>
        <row r="86">
          <cell r="B86" t="str">
            <v>0044</v>
          </cell>
          <cell r="G86">
            <v>0</v>
          </cell>
        </row>
        <row r="87">
          <cell r="B87" t="str">
            <v>0044</v>
          </cell>
          <cell r="G87">
            <v>40000</v>
          </cell>
        </row>
        <row r="88">
          <cell r="B88" t="str">
            <v>0044</v>
          </cell>
          <cell r="G88">
            <v>12528</v>
          </cell>
        </row>
        <row r="89">
          <cell r="B89" t="str">
            <v>0044</v>
          </cell>
          <cell r="G89">
            <v>44150</v>
          </cell>
        </row>
        <row r="90">
          <cell r="B90" t="str">
            <v>0044</v>
          </cell>
          <cell r="G90">
            <v>112878</v>
          </cell>
        </row>
        <row r="91">
          <cell r="B91" t="str">
            <v>0044</v>
          </cell>
          <cell r="G91">
            <v>50327</v>
          </cell>
        </row>
        <row r="92">
          <cell r="B92" t="str">
            <v>0044</v>
          </cell>
          <cell r="G92">
            <v>59545</v>
          </cell>
        </row>
        <row r="93">
          <cell r="B93" t="str">
            <v>0044</v>
          </cell>
          <cell r="G93">
            <v>169700</v>
          </cell>
        </row>
        <row r="94">
          <cell r="B94" t="str">
            <v>0044</v>
          </cell>
          <cell r="G94">
            <v>4000</v>
          </cell>
        </row>
        <row r="95">
          <cell r="B95" t="str">
            <v>0044</v>
          </cell>
          <cell r="G95">
            <v>2245</v>
          </cell>
        </row>
        <row r="96">
          <cell r="B96">
            <v>0</v>
          </cell>
          <cell r="G96">
            <v>0</v>
          </cell>
        </row>
        <row r="97">
          <cell r="B97">
            <v>0</v>
          </cell>
          <cell r="G97">
            <v>0</v>
          </cell>
        </row>
        <row r="98">
          <cell r="B98" t="str">
            <v>0039</v>
          </cell>
          <cell r="G98">
            <v>6366492</v>
          </cell>
        </row>
        <row r="99">
          <cell r="B99" t="str">
            <v>0041</v>
          </cell>
          <cell r="G99">
            <v>37268</v>
          </cell>
        </row>
        <row r="100">
          <cell r="B100">
            <v>0</v>
          </cell>
          <cell r="G100">
            <v>0</v>
          </cell>
        </row>
        <row r="101">
          <cell r="B101" t="str">
            <v>0041</v>
          </cell>
          <cell r="G101">
            <v>1180</v>
          </cell>
        </row>
        <row r="102">
          <cell r="B102" t="str">
            <v>0041</v>
          </cell>
          <cell r="G102">
            <v>4444</v>
          </cell>
        </row>
        <row r="103">
          <cell r="B103" t="str">
            <v>0039</v>
          </cell>
          <cell r="G103">
            <v>211643</v>
          </cell>
        </row>
        <row r="104">
          <cell r="B104">
            <v>0</v>
          </cell>
          <cell r="G104">
            <v>0</v>
          </cell>
        </row>
        <row r="105">
          <cell r="B105" t="str">
            <v>0041</v>
          </cell>
          <cell r="G105">
            <v>162695</v>
          </cell>
        </row>
        <row r="106">
          <cell r="B106" t="str">
            <v>0041</v>
          </cell>
          <cell r="G106">
            <v>420542</v>
          </cell>
        </row>
        <row r="107">
          <cell r="B107" t="str">
            <v>0041</v>
          </cell>
          <cell r="G107">
            <v>51842</v>
          </cell>
        </row>
        <row r="108">
          <cell r="B108" t="str">
            <v>0039</v>
          </cell>
          <cell r="G108">
            <v>0</v>
          </cell>
        </row>
        <row r="109">
          <cell r="B109">
            <v>0</v>
          </cell>
          <cell r="G109">
            <v>0</v>
          </cell>
        </row>
        <row r="110">
          <cell r="B110" t="str">
            <v>0041</v>
          </cell>
          <cell r="G110">
            <v>0</v>
          </cell>
        </row>
        <row r="111">
          <cell r="B111" t="str">
            <v>0041</v>
          </cell>
          <cell r="G111">
            <v>6600</v>
          </cell>
        </row>
        <row r="112">
          <cell r="B112" t="str">
            <v>0041</v>
          </cell>
          <cell r="G112">
            <v>232753</v>
          </cell>
        </row>
        <row r="113">
          <cell r="B113" t="str">
            <v>0041</v>
          </cell>
          <cell r="G113">
            <v>7717</v>
          </cell>
        </row>
        <row r="114">
          <cell r="B114" t="str">
            <v>0041</v>
          </cell>
          <cell r="G114">
            <v>153372</v>
          </cell>
        </row>
        <row r="115">
          <cell r="B115">
            <v>0</v>
          </cell>
          <cell r="G115">
            <v>0</v>
          </cell>
        </row>
        <row r="116">
          <cell r="B116" t="str">
            <v>0041</v>
          </cell>
          <cell r="G116">
            <v>6371</v>
          </cell>
        </row>
        <row r="117">
          <cell r="B117" t="str">
            <v>0041</v>
          </cell>
          <cell r="G117">
            <v>0</v>
          </cell>
        </row>
        <row r="118">
          <cell r="B118" t="str">
            <v>0041</v>
          </cell>
          <cell r="G118">
            <v>0</v>
          </cell>
        </row>
        <row r="119">
          <cell r="B119" t="str">
            <v>0041</v>
          </cell>
          <cell r="G119">
            <v>0</v>
          </cell>
        </row>
        <row r="120">
          <cell r="B120" t="str">
            <v>0041</v>
          </cell>
          <cell r="G120">
            <v>0</v>
          </cell>
        </row>
        <row r="121">
          <cell r="B121" t="str">
            <v>0041</v>
          </cell>
          <cell r="G121">
            <v>750</v>
          </cell>
        </row>
        <row r="122">
          <cell r="B122" t="str">
            <v>0041</v>
          </cell>
          <cell r="G122">
            <v>12272</v>
          </cell>
        </row>
        <row r="123">
          <cell r="B123" t="str">
            <v>0041</v>
          </cell>
          <cell r="G123">
            <v>60645</v>
          </cell>
        </row>
        <row r="124">
          <cell r="B124" t="str">
            <v>0041</v>
          </cell>
          <cell r="G124">
            <v>1424</v>
          </cell>
        </row>
        <row r="125">
          <cell r="B125">
            <v>0</v>
          </cell>
          <cell r="G125">
            <v>0</v>
          </cell>
        </row>
        <row r="126">
          <cell r="B126" t="str">
            <v>0041</v>
          </cell>
          <cell r="G126">
            <v>2430000</v>
          </cell>
        </row>
        <row r="127">
          <cell r="B127" t="str">
            <v>0041</v>
          </cell>
          <cell r="G127">
            <v>3087805</v>
          </cell>
        </row>
        <row r="128">
          <cell r="B128" t="str">
            <v>0041</v>
          </cell>
          <cell r="G128">
            <v>3296</v>
          </cell>
        </row>
        <row r="129">
          <cell r="B129" t="str">
            <v>0041</v>
          </cell>
          <cell r="G129">
            <v>1533</v>
          </cell>
        </row>
        <row r="130">
          <cell r="B130" t="str">
            <v>0041</v>
          </cell>
          <cell r="G130">
            <v>2133</v>
          </cell>
        </row>
        <row r="131">
          <cell r="B131" t="str">
            <v>0041</v>
          </cell>
          <cell r="G131">
            <v>30416</v>
          </cell>
        </row>
        <row r="132">
          <cell r="B132">
            <v>0</v>
          </cell>
          <cell r="G132">
            <v>0</v>
          </cell>
        </row>
        <row r="133">
          <cell r="B133" t="str">
            <v>0041</v>
          </cell>
          <cell r="G133">
            <v>100661</v>
          </cell>
        </row>
        <row r="134">
          <cell r="B134" t="str">
            <v>0041</v>
          </cell>
          <cell r="G134">
            <v>692393</v>
          </cell>
        </row>
        <row r="135">
          <cell r="B135" t="str">
            <v>0041</v>
          </cell>
          <cell r="G135">
            <v>8727</v>
          </cell>
        </row>
        <row r="136">
          <cell r="B136" t="str">
            <v>0041</v>
          </cell>
          <cell r="G136">
            <v>0</v>
          </cell>
        </row>
        <row r="137">
          <cell r="B137" t="str">
            <v>0041</v>
          </cell>
          <cell r="G137">
            <v>0</v>
          </cell>
        </row>
        <row r="138">
          <cell r="B138" t="str">
            <v>0041</v>
          </cell>
          <cell r="G138">
            <v>555134</v>
          </cell>
        </row>
        <row r="139">
          <cell r="B139" t="str">
            <v>0041</v>
          </cell>
          <cell r="G139">
            <v>0</v>
          </cell>
        </row>
        <row r="140">
          <cell r="B140" t="str">
            <v>0041</v>
          </cell>
          <cell r="G140">
            <v>62362</v>
          </cell>
        </row>
        <row r="141">
          <cell r="B141" t="str">
            <v>0041</v>
          </cell>
          <cell r="G141">
            <v>7957</v>
          </cell>
        </row>
        <row r="142">
          <cell r="B142" t="str">
            <v>0039</v>
          </cell>
          <cell r="G142">
            <v>6542000</v>
          </cell>
        </row>
        <row r="143">
          <cell r="B143">
            <v>0</v>
          </cell>
          <cell r="G143">
            <v>0</v>
          </cell>
        </row>
        <row r="144">
          <cell r="B144" t="str">
            <v>0041</v>
          </cell>
          <cell r="G144">
            <v>0</v>
          </cell>
        </row>
        <row r="145">
          <cell r="B145" t="str">
            <v>0041</v>
          </cell>
          <cell r="G145">
            <v>53068</v>
          </cell>
        </row>
        <row r="146">
          <cell r="B146">
            <v>0</v>
          </cell>
          <cell r="G146">
            <v>0</v>
          </cell>
        </row>
        <row r="147">
          <cell r="B147" t="str">
            <v>0044</v>
          </cell>
          <cell r="G147">
            <v>0</v>
          </cell>
        </row>
        <row r="148">
          <cell r="B148">
            <v>0</v>
          </cell>
          <cell r="G148">
            <v>0</v>
          </cell>
        </row>
        <row r="149">
          <cell r="B149" t="str">
            <v>0040</v>
          </cell>
          <cell r="G149">
            <v>0</v>
          </cell>
        </row>
        <row r="150">
          <cell r="B150" t="str">
            <v>0039</v>
          </cell>
          <cell r="G150">
            <v>0</v>
          </cell>
        </row>
        <row r="151">
          <cell r="B151" t="str">
            <v>0039</v>
          </cell>
          <cell r="G151">
            <v>0</v>
          </cell>
        </row>
        <row r="152">
          <cell r="B152" t="str">
            <v>0040</v>
          </cell>
          <cell r="G152">
            <v>0</v>
          </cell>
        </row>
        <row r="153">
          <cell r="B153" t="str">
            <v>0042</v>
          </cell>
          <cell r="G153">
            <v>5253248</v>
          </cell>
        </row>
        <row r="154">
          <cell r="B154" t="str">
            <v>0042</v>
          </cell>
          <cell r="G154">
            <v>1211978</v>
          </cell>
        </row>
        <row r="155">
          <cell r="B155" t="str">
            <v>0044</v>
          </cell>
          <cell r="G155">
            <v>2115664</v>
          </cell>
        </row>
        <row r="156">
          <cell r="B156">
            <v>0</v>
          </cell>
          <cell r="G156">
            <v>0</v>
          </cell>
        </row>
        <row r="157">
          <cell r="B157">
            <v>0</v>
          </cell>
          <cell r="G157">
            <v>1920100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</sheetData>
      <sheetData sheetId="1" refreshError="1">
        <row r="2">
          <cell r="C2" t="str">
            <v>Entidad Modelo</v>
          </cell>
        </row>
        <row r="7">
          <cell r="H7">
            <v>2016</v>
          </cell>
        </row>
        <row r="65">
          <cell r="C65" t="str">
            <v>Las notas en las páginas 7 a 20 son parte integral de estos Estados Financieros.</v>
          </cell>
        </row>
      </sheetData>
      <sheetData sheetId="2" refreshError="1">
        <row r="4">
          <cell r="C4" t="str">
            <v>Del ejercicio terminado al 31 de diciembre del 2017 y 2016</v>
          </cell>
        </row>
        <row r="22">
          <cell r="A22" t="str">
            <v>0045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2"/>
  <sheetViews>
    <sheetView showGridLines="0" zoomScale="95" zoomScaleNormal="95" workbookViewId="0">
      <selection activeCell="A8" sqref="A8"/>
    </sheetView>
  </sheetViews>
  <sheetFormatPr baseColWidth="10" defaultRowHeight="15"/>
  <cols>
    <col min="1" max="1" width="20.28515625" style="159" customWidth="1"/>
    <col min="2" max="2" width="25" style="159" customWidth="1"/>
    <col min="3" max="3" width="16" style="159" customWidth="1"/>
    <col min="4" max="4" width="23.5703125" style="159" customWidth="1"/>
    <col min="5" max="5" width="15.7109375" style="159" customWidth="1"/>
    <col min="6" max="6" width="15.140625" style="159" bestFit="1" customWidth="1"/>
    <col min="7" max="16384" width="11.42578125" style="159"/>
  </cols>
  <sheetData>
    <row r="1" spans="1:6" ht="10.35" customHeight="1"/>
    <row r="2" spans="1:6" ht="26.1" customHeight="1">
      <c r="A2" s="218"/>
      <c r="B2" s="218"/>
      <c r="C2" s="218"/>
      <c r="D2" s="218"/>
      <c r="E2" s="218"/>
    </row>
    <row r="3" spans="1:6" ht="22.9" customHeight="1">
      <c r="A3" s="162"/>
      <c r="B3" s="164"/>
      <c r="C3" s="162"/>
      <c r="D3" s="162"/>
      <c r="E3" s="162"/>
    </row>
    <row r="4" spans="1:6" ht="18" customHeight="1">
      <c r="A4" s="220" t="s">
        <v>392</v>
      </c>
      <c r="B4" s="220"/>
      <c r="C4" s="220"/>
      <c r="D4" s="220"/>
      <c r="E4" s="220"/>
    </row>
    <row r="5" spans="1:6" s="162" customFormat="1" ht="18" customHeight="1">
      <c r="A5" s="216"/>
      <c r="B5" s="216"/>
      <c r="C5" s="216" t="s">
        <v>457</v>
      </c>
      <c r="D5" s="216"/>
      <c r="E5" s="216"/>
    </row>
    <row r="6" spans="1:6">
      <c r="A6" s="218" t="s">
        <v>415</v>
      </c>
      <c r="B6" s="218"/>
      <c r="C6" s="218"/>
      <c r="D6" s="218"/>
      <c r="E6" s="218"/>
    </row>
    <row r="7" spans="1:6">
      <c r="A7" s="219" t="s">
        <v>465</v>
      </c>
      <c r="B7" s="219"/>
      <c r="C7" s="219"/>
      <c r="D7" s="219"/>
      <c r="E7" s="219"/>
    </row>
    <row r="8" spans="1:6" s="162" customFormat="1">
      <c r="A8" s="173" t="s">
        <v>463</v>
      </c>
      <c r="B8" s="173"/>
      <c r="C8" s="173"/>
      <c r="D8" s="173"/>
      <c r="E8" s="173"/>
    </row>
    <row r="9" spans="1:6">
      <c r="A9" s="165" t="s">
        <v>343</v>
      </c>
      <c r="B9" s="165" t="s">
        <v>344</v>
      </c>
      <c r="C9" s="166" t="s">
        <v>345</v>
      </c>
      <c r="D9" s="166" t="s">
        <v>346</v>
      </c>
      <c r="E9" s="166" t="s">
        <v>430</v>
      </c>
    </row>
    <row r="10" spans="1:6" ht="24">
      <c r="A10" s="167" t="s">
        <v>350</v>
      </c>
      <c r="B10" s="167" t="s">
        <v>458</v>
      </c>
      <c r="C10" s="168">
        <f>+Ingresos!B11</f>
        <v>2126862.7799999998</v>
      </c>
      <c r="D10" s="168">
        <v>0</v>
      </c>
      <c r="E10" s="169">
        <f>+C10-D10</f>
        <v>2126862.7799999998</v>
      </c>
    </row>
    <row r="11" spans="1:6">
      <c r="A11" s="167" t="s">
        <v>418</v>
      </c>
      <c r="B11" s="167" t="s">
        <v>459</v>
      </c>
      <c r="C11" s="168">
        <f>+Ingresos!B18</f>
        <v>0</v>
      </c>
      <c r="D11" s="168">
        <v>0</v>
      </c>
      <c r="E11" s="169">
        <f t="shared" ref="E11:E58" si="0">+C11-D11</f>
        <v>0</v>
      </c>
      <c r="F11" s="160"/>
    </row>
    <row r="12" spans="1:6" ht="24">
      <c r="A12" s="167" t="s">
        <v>398</v>
      </c>
      <c r="B12" s="167" t="s">
        <v>399</v>
      </c>
      <c r="C12" s="168">
        <v>0</v>
      </c>
      <c r="D12" s="168">
        <v>0</v>
      </c>
      <c r="E12" s="169">
        <f t="shared" si="0"/>
        <v>0</v>
      </c>
      <c r="F12" s="160"/>
    </row>
    <row r="13" spans="1:6" ht="24">
      <c r="A13" s="167" t="s">
        <v>443</v>
      </c>
      <c r="B13" s="167" t="s">
        <v>444</v>
      </c>
      <c r="C13" s="168">
        <v>0</v>
      </c>
      <c r="D13" s="168">
        <v>0</v>
      </c>
      <c r="E13" s="169">
        <f t="shared" si="0"/>
        <v>0</v>
      </c>
      <c r="F13" s="160"/>
    </row>
    <row r="14" spans="1:6" ht="24">
      <c r="A14" s="167" t="s">
        <v>348</v>
      </c>
      <c r="B14" s="167" t="s">
        <v>353</v>
      </c>
      <c r="C14" s="168">
        <v>123921.96</v>
      </c>
      <c r="D14" s="168">
        <v>0</v>
      </c>
      <c r="E14" s="169">
        <f t="shared" si="0"/>
        <v>123921.96</v>
      </c>
      <c r="F14" s="160"/>
    </row>
    <row r="15" spans="1:6" ht="24">
      <c r="A15" s="167" t="s">
        <v>445</v>
      </c>
      <c r="B15" s="167" t="s">
        <v>446</v>
      </c>
      <c r="C15" s="168">
        <f>+Inventario!B12</f>
        <v>1432540</v>
      </c>
      <c r="D15" s="168">
        <v>0</v>
      </c>
      <c r="E15" s="169">
        <f t="shared" si="0"/>
        <v>1432540</v>
      </c>
    </row>
    <row r="16" spans="1:6" ht="24">
      <c r="A16" s="167" t="s">
        <v>423</v>
      </c>
      <c r="B16" s="167" t="s">
        <v>424</v>
      </c>
      <c r="C16" s="168">
        <v>0</v>
      </c>
      <c r="D16" s="168">
        <v>0</v>
      </c>
      <c r="E16" s="169">
        <f t="shared" si="0"/>
        <v>0</v>
      </c>
    </row>
    <row r="17" spans="1:6" ht="24">
      <c r="A17" s="167" t="s">
        <v>421</v>
      </c>
      <c r="B17" s="167" t="s">
        <v>422</v>
      </c>
      <c r="C17" s="168">
        <v>0</v>
      </c>
      <c r="D17" s="168">
        <v>0</v>
      </c>
      <c r="E17" s="169">
        <f t="shared" si="0"/>
        <v>0</v>
      </c>
    </row>
    <row r="18" spans="1:6">
      <c r="A18" s="167" t="s">
        <v>354</v>
      </c>
      <c r="B18" s="167" t="s">
        <v>355</v>
      </c>
      <c r="C18" s="168">
        <v>0</v>
      </c>
      <c r="D18" s="168">
        <v>0</v>
      </c>
      <c r="E18" s="169">
        <f t="shared" si="0"/>
        <v>0</v>
      </c>
    </row>
    <row r="19" spans="1:6" ht="24">
      <c r="A19" s="167" t="s">
        <v>377</v>
      </c>
      <c r="B19" s="167" t="s">
        <v>378</v>
      </c>
      <c r="C19" s="168">
        <v>0</v>
      </c>
      <c r="D19" s="168">
        <v>0</v>
      </c>
      <c r="E19" s="169">
        <f t="shared" si="0"/>
        <v>0</v>
      </c>
    </row>
    <row r="20" spans="1:6" ht="24">
      <c r="A20" s="167" t="s">
        <v>412</v>
      </c>
      <c r="B20" s="167" t="s">
        <v>413</v>
      </c>
      <c r="C20" s="168">
        <v>0</v>
      </c>
      <c r="D20" s="168">
        <v>0</v>
      </c>
      <c r="E20" s="169">
        <f t="shared" si="0"/>
        <v>0</v>
      </c>
    </row>
    <row r="21" spans="1:6" ht="24">
      <c r="A21" s="167" t="s">
        <v>356</v>
      </c>
      <c r="B21" s="167" t="s">
        <v>357</v>
      </c>
      <c r="C21" s="168">
        <v>45430</v>
      </c>
      <c r="D21" s="168">
        <v>0</v>
      </c>
      <c r="E21" s="169">
        <f t="shared" si="0"/>
        <v>45430</v>
      </c>
    </row>
    <row r="22" spans="1:6" ht="24">
      <c r="A22" s="167" t="s">
        <v>400</v>
      </c>
      <c r="B22" s="167" t="s">
        <v>401</v>
      </c>
      <c r="C22" s="168">
        <v>0</v>
      </c>
      <c r="D22" s="168">
        <v>0</v>
      </c>
      <c r="E22" s="169">
        <f t="shared" si="0"/>
        <v>0</v>
      </c>
    </row>
    <row r="23" spans="1:6" ht="24">
      <c r="A23" s="167" t="s">
        <v>358</v>
      </c>
      <c r="B23" s="167" t="s">
        <v>359</v>
      </c>
      <c r="C23" s="168">
        <v>0</v>
      </c>
      <c r="D23" s="168">
        <v>0</v>
      </c>
      <c r="E23" s="169">
        <f t="shared" si="0"/>
        <v>0</v>
      </c>
    </row>
    <row r="24" spans="1:6">
      <c r="A24" s="167" t="s">
        <v>393</v>
      </c>
      <c r="B24" s="167" t="s">
        <v>394</v>
      </c>
      <c r="C24" s="168">
        <v>0</v>
      </c>
      <c r="D24" s="168">
        <v>0</v>
      </c>
      <c r="E24" s="169">
        <f t="shared" si="0"/>
        <v>0</v>
      </c>
    </row>
    <row r="25" spans="1:6">
      <c r="A25" s="167" t="s">
        <v>360</v>
      </c>
      <c r="B25" s="167" t="s">
        <v>361</v>
      </c>
      <c r="C25" s="168">
        <v>0</v>
      </c>
      <c r="D25" s="168">
        <v>0</v>
      </c>
      <c r="E25" s="169">
        <f t="shared" si="0"/>
        <v>0</v>
      </c>
    </row>
    <row r="26" spans="1:6">
      <c r="A26" s="167" t="s">
        <v>385</v>
      </c>
      <c r="B26" s="167" t="s">
        <v>386</v>
      </c>
      <c r="C26" s="168">
        <v>0</v>
      </c>
      <c r="D26" s="168">
        <v>0</v>
      </c>
      <c r="E26" s="169">
        <f t="shared" si="0"/>
        <v>0</v>
      </c>
    </row>
    <row r="27" spans="1:6">
      <c r="A27" s="167" t="s">
        <v>447</v>
      </c>
      <c r="B27" s="167" t="s">
        <v>448</v>
      </c>
      <c r="C27" s="168">
        <v>0</v>
      </c>
      <c r="D27" s="168">
        <v>0</v>
      </c>
      <c r="E27" s="169">
        <f t="shared" si="0"/>
        <v>0</v>
      </c>
    </row>
    <row r="28" spans="1:6" ht="24">
      <c r="A28" s="167" t="s">
        <v>375</v>
      </c>
      <c r="B28" s="167" t="s">
        <v>376</v>
      </c>
      <c r="C28" s="168">
        <v>0</v>
      </c>
      <c r="D28" s="168">
        <v>0</v>
      </c>
      <c r="E28" s="169">
        <f t="shared" si="0"/>
        <v>0</v>
      </c>
      <c r="F28" s="160"/>
    </row>
    <row r="29" spans="1:6">
      <c r="A29" s="167" t="s">
        <v>379</v>
      </c>
      <c r="B29" s="167" t="s">
        <v>380</v>
      </c>
      <c r="C29" s="168">
        <v>0</v>
      </c>
      <c r="D29" s="168">
        <v>0</v>
      </c>
      <c r="E29" s="169"/>
      <c r="F29" s="160"/>
    </row>
    <row r="30" spans="1:6" ht="24">
      <c r="A30" s="167" t="s">
        <v>436</v>
      </c>
      <c r="B30" s="167" t="s">
        <v>437</v>
      </c>
      <c r="C30" s="168">
        <v>4260</v>
      </c>
      <c r="D30" s="168"/>
      <c r="E30" s="169">
        <f t="shared" si="0"/>
        <v>4260</v>
      </c>
      <c r="F30" s="160"/>
    </row>
    <row r="31" spans="1:6" ht="24">
      <c r="A31" s="167" t="s">
        <v>402</v>
      </c>
      <c r="B31" s="167" t="s">
        <v>403</v>
      </c>
      <c r="C31" s="168">
        <v>220000</v>
      </c>
      <c r="D31" s="168">
        <v>0</v>
      </c>
      <c r="E31" s="169">
        <f t="shared" si="0"/>
        <v>220000</v>
      </c>
      <c r="F31" s="161"/>
    </row>
    <row r="32" spans="1:6" ht="24">
      <c r="A32" s="167" t="s">
        <v>362</v>
      </c>
      <c r="B32" s="167" t="s">
        <v>363</v>
      </c>
      <c r="C32" s="168">
        <v>0</v>
      </c>
      <c r="D32" s="168">
        <f>+'CXP Corto plazo'!B13</f>
        <v>1890636.91</v>
      </c>
      <c r="E32" s="169">
        <f t="shared" si="0"/>
        <v>-1890636.91</v>
      </c>
    </row>
    <row r="33" spans="1:5" ht="24">
      <c r="A33" s="167" t="s">
        <v>364</v>
      </c>
      <c r="B33" s="167" t="s">
        <v>365</v>
      </c>
      <c r="C33" s="201"/>
      <c r="D33" s="168">
        <v>89285.82</v>
      </c>
      <c r="E33" s="169">
        <f t="shared" si="0"/>
        <v>-89285.82</v>
      </c>
    </row>
    <row r="34" spans="1:5">
      <c r="A34" s="167" t="s">
        <v>404</v>
      </c>
      <c r="B34" s="167" t="s">
        <v>405</v>
      </c>
      <c r="C34" s="202">
        <f>+'Benef. Empl x p Corto Plazo'!B14</f>
        <v>3083.32</v>
      </c>
      <c r="D34" s="168">
        <v>0</v>
      </c>
      <c r="E34" s="169">
        <f t="shared" si="0"/>
        <v>3083.32</v>
      </c>
    </row>
    <row r="35" spans="1:5">
      <c r="A35" s="167" t="s">
        <v>347</v>
      </c>
      <c r="B35" s="167" t="s">
        <v>366</v>
      </c>
      <c r="C35" s="168">
        <v>0</v>
      </c>
      <c r="D35" s="192"/>
      <c r="E35" s="169">
        <f t="shared" si="0"/>
        <v>0</v>
      </c>
    </row>
    <row r="36" spans="1:5" ht="24">
      <c r="A36" s="167" t="s">
        <v>367</v>
      </c>
      <c r="B36" s="167" t="s">
        <v>368</v>
      </c>
      <c r="C36" s="168">
        <v>0</v>
      </c>
      <c r="D36" s="168"/>
      <c r="E36" s="169">
        <v>485391.17000000016</v>
      </c>
    </row>
    <row r="37" spans="1:5">
      <c r="A37" s="167" t="s">
        <v>349</v>
      </c>
      <c r="B37" s="167" t="s">
        <v>369</v>
      </c>
      <c r="C37" s="168"/>
      <c r="D37" s="168">
        <f>+'ERF SRS'!F29</f>
        <v>386000.2899999998</v>
      </c>
      <c r="E37" s="169">
        <f t="shared" si="0"/>
        <v>-386000.2899999998</v>
      </c>
    </row>
    <row r="38" spans="1:5">
      <c r="A38" s="167" t="s">
        <v>387</v>
      </c>
      <c r="B38" s="167" t="s">
        <v>144</v>
      </c>
      <c r="C38" s="168">
        <f>+Ingresos!B15</f>
        <v>72250</v>
      </c>
      <c r="D38" s="168">
        <v>0</v>
      </c>
      <c r="E38" s="169">
        <f t="shared" si="0"/>
        <v>72250</v>
      </c>
    </row>
    <row r="39" spans="1:5" ht="24">
      <c r="A39" s="167" t="s">
        <v>390</v>
      </c>
      <c r="B39" s="167" t="s">
        <v>391</v>
      </c>
      <c r="C39" s="168">
        <v>0</v>
      </c>
      <c r="D39" s="168">
        <v>0</v>
      </c>
      <c r="E39" s="169">
        <f t="shared" si="0"/>
        <v>0</v>
      </c>
    </row>
    <row r="40" spans="1:5">
      <c r="A40" s="167" t="s">
        <v>419</v>
      </c>
      <c r="B40" s="167" t="s">
        <v>420</v>
      </c>
      <c r="C40" s="168">
        <v>0</v>
      </c>
      <c r="D40" s="196">
        <f>+'Total Gasto'!B10</f>
        <v>113409</v>
      </c>
      <c r="E40" s="169">
        <f t="shared" si="0"/>
        <v>-113409</v>
      </c>
    </row>
    <row r="41" spans="1:5" ht="24">
      <c r="A41" s="167" t="s">
        <v>395</v>
      </c>
      <c r="B41" s="167" t="s">
        <v>237</v>
      </c>
      <c r="C41" s="168">
        <f>+'Benef. Empl x p Corto Plazo'!B15</f>
        <v>1620609.2</v>
      </c>
      <c r="D41" s="168"/>
      <c r="E41" s="169">
        <f t="shared" si="0"/>
        <v>1620609.2</v>
      </c>
    </row>
    <row r="42" spans="1:5">
      <c r="A42" s="167" t="s">
        <v>425</v>
      </c>
      <c r="B42" s="167" t="s">
        <v>426</v>
      </c>
      <c r="C42" s="168">
        <f>+'Benef. Empl x p Corto Plazo'!B14</f>
        <v>3083.32</v>
      </c>
      <c r="D42" s="168">
        <v>0</v>
      </c>
      <c r="E42" s="169">
        <f t="shared" si="0"/>
        <v>3083.32</v>
      </c>
    </row>
    <row r="43" spans="1:5" ht="24">
      <c r="A43" s="167" t="s">
        <v>370</v>
      </c>
      <c r="B43" s="167" t="s">
        <v>371</v>
      </c>
      <c r="C43" s="168">
        <v>0</v>
      </c>
      <c r="D43" s="196">
        <v>2026</v>
      </c>
      <c r="E43" s="169">
        <f t="shared" si="0"/>
        <v>-2026</v>
      </c>
    </row>
    <row r="44" spans="1:5" ht="24">
      <c r="A44" s="167" t="s">
        <v>372</v>
      </c>
      <c r="B44" s="167" t="s">
        <v>373</v>
      </c>
      <c r="C44" s="168">
        <v>0</v>
      </c>
      <c r="D44" s="196">
        <v>1994</v>
      </c>
      <c r="E44" s="169">
        <f t="shared" si="0"/>
        <v>-1994</v>
      </c>
    </row>
    <row r="45" spans="1:5" ht="24">
      <c r="A45" s="167" t="s">
        <v>438</v>
      </c>
      <c r="B45" s="167" t="s">
        <v>439</v>
      </c>
      <c r="C45" s="168">
        <v>0</v>
      </c>
      <c r="D45" s="196">
        <v>240</v>
      </c>
      <c r="E45" s="169">
        <f t="shared" si="0"/>
        <v>-240</v>
      </c>
    </row>
    <row r="46" spans="1:5">
      <c r="A46" s="167" t="s">
        <v>428</v>
      </c>
      <c r="B46" s="167" t="s">
        <v>429</v>
      </c>
      <c r="C46" s="168">
        <f>+'Benef. Empl x p Corto Plazo'!B12</f>
        <v>54450</v>
      </c>
      <c r="D46" s="168">
        <f>+'Total Gasto'!B24</f>
        <v>0</v>
      </c>
      <c r="E46" s="169">
        <f t="shared" si="0"/>
        <v>54450</v>
      </c>
    </row>
    <row r="47" spans="1:5">
      <c r="A47" s="167" t="s">
        <v>449</v>
      </c>
      <c r="B47" s="167" t="s">
        <v>249</v>
      </c>
      <c r="C47" s="168">
        <v>0</v>
      </c>
      <c r="D47" s="196">
        <v>7000</v>
      </c>
      <c r="E47" s="169">
        <f t="shared" si="0"/>
        <v>-7000</v>
      </c>
    </row>
    <row r="48" spans="1:5">
      <c r="A48" s="167" t="s">
        <v>450</v>
      </c>
      <c r="B48" s="167" t="s">
        <v>148</v>
      </c>
      <c r="C48" s="168">
        <v>0</v>
      </c>
      <c r="D48" s="168">
        <v>0</v>
      </c>
      <c r="E48" s="169">
        <f t="shared" si="0"/>
        <v>0</v>
      </c>
    </row>
    <row r="49" spans="1:5" ht="36">
      <c r="A49" s="167" t="s">
        <v>381</v>
      </c>
      <c r="B49" s="167" t="s">
        <v>382</v>
      </c>
      <c r="C49" s="168">
        <v>0</v>
      </c>
      <c r="D49" s="196"/>
      <c r="E49" s="169">
        <f t="shared" si="0"/>
        <v>0</v>
      </c>
    </row>
    <row r="50" spans="1:5" ht="24">
      <c r="A50" s="167" t="s">
        <v>451</v>
      </c>
      <c r="B50" s="167" t="s">
        <v>452</v>
      </c>
      <c r="C50" s="168">
        <v>0</v>
      </c>
      <c r="D50" s="196"/>
      <c r="E50" s="169">
        <f t="shared" si="0"/>
        <v>0</v>
      </c>
    </row>
    <row r="51" spans="1:5">
      <c r="A51" s="167" t="s">
        <v>427</v>
      </c>
      <c r="B51" s="167" t="s">
        <v>374</v>
      </c>
      <c r="C51" s="168">
        <v>0</v>
      </c>
      <c r="D51" s="196">
        <f>+'Total Gasto'!B51</f>
        <v>0</v>
      </c>
      <c r="E51" s="169">
        <f t="shared" si="0"/>
        <v>0</v>
      </c>
    </row>
    <row r="52" spans="1:5" ht="24">
      <c r="A52" s="167" t="s">
        <v>431</v>
      </c>
      <c r="B52" s="167" t="s">
        <v>150</v>
      </c>
      <c r="C52" s="168">
        <v>160715.4</v>
      </c>
      <c r="D52" s="168"/>
      <c r="E52" s="169">
        <f t="shared" si="0"/>
        <v>160715.4</v>
      </c>
    </row>
    <row r="53" spans="1:5" ht="24">
      <c r="A53" s="167" t="s">
        <v>453</v>
      </c>
      <c r="B53" s="167" t="s">
        <v>251</v>
      </c>
      <c r="C53" s="168">
        <v>0</v>
      </c>
      <c r="D53" s="196"/>
      <c r="E53" s="169">
        <f t="shared" si="0"/>
        <v>0</v>
      </c>
    </row>
    <row r="54" spans="1:5" ht="24">
      <c r="A54" s="167" t="s">
        <v>434</v>
      </c>
      <c r="B54" s="167" t="s">
        <v>435</v>
      </c>
      <c r="C54" s="168">
        <v>187933</v>
      </c>
      <c r="D54" s="196"/>
      <c r="E54" s="169">
        <f t="shared" si="0"/>
        <v>187933</v>
      </c>
    </row>
    <row r="55" spans="1:5" ht="24">
      <c r="A55" s="167" t="s">
        <v>440</v>
      </c>
      <c r="B55" s="167" t="s">
        <v>441</v>
      </c>
      <c r="C55" s="168">
        <v>0</v>
      </c>
      <c r="D55" s="196"/>
      <c r="E55" s="169">
        <f t="shared" si="0"/>
        <v>0</v>
      </c>
    </row>
    <row r="56" spans="1:5">
      <c r="A56" s="167" t="s">
        <v>442</v>
      </c>
      <c r="B56" s="167" t="s">
        <v>255</v>
      </c>
      <c r="C56" s="168">
        <v>0</v>
      </c>
      <c r="D56" s="196"/>
      <c r="E56" s="169">
        <f t="shared" si="0"/>
        <v>0</v>
      </c>
    </row>
    <row r="57" spans="1:5" ht="24">
      <c r="A57" s="167" t="s">
        <v>432</v>
      </c>
      <c r="B57" s="167" t="s">
        <v>433</v>
      </c>
      <c r="C57" s="168"/>
      <c r="D57" s="196"/>
      <c r="E57" s="169">
        <f t="shared" si="0"/>
        <v>0</v>
      </c>
    </row>
    <row r="58" spans="1:5">
      <c r="A58" s="167" t="s">
        <v>383</v>
      </c>
      <c r="B58" s="167" t="s">
        <v>384</v>
      </c>
      <c r="C58" s="168">
        <v>0</v>
      </c>
      <c r="D58" s="168">
        <v>0</v>
      </c>
      <c r="E58" s="169">
        <f t="shared" si="0"/>
        <v>0</v>
      </c>
    </row>
    <row r="59" spans="1:5">
      <c r="A59" s="170" t="s">
        <v>351</v>
      </c>
      <c r="B59" s="171" t="s">
        <v>352</v>
      </c>
      <c r="C59" s="172">
        <f>SUM(C10:C58)</f>
        <v>6055138.9800000004</v>
      </c>
      <c r="D59" s="172">
        <f>SUM(D10:D58)</f>
        <v>2490592.0199999996</v>
      </c>
      <c r="E59" s="169">
        <f>SUM(E40:E58)</f>
        <v>1902121.92</v>
      </c>
    </row>
    <row r="60" spans="1:5" ht="5.45" customHeight="1"/>
    <row r="61" spans="1:5">
      <c r="D61" s="160"/>
    </row>
    <row r="62" spans="1:5">
      <c r="E62" s="160"/>
    </row>
  </sheetData>
  <mergeCells count="4">
    <mergeCell ref="A2:E2"/>
    <mergeCell ref="A7:E7"/>
    <mergeCell ref="A6:E6"/>
    <mergeCell ref="A4:E4"/>
  </mergeCells>
  <pageMargins left="0.31496062992125984" right="0.31496062992125984" top="0.15748031496062992" bottom="0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72"/>
  <sheetViews>
    <sheetView showGridLines="0" tabSelected="1" topLeftCell="C1" zoomScale="106" zoomScaleNormal="106" workbookViewId="0">
      <selection activeCell="C5" sqref="C5:H5"/>
    </sheetView>
  </sheetViews>
  <sheetFormatPr baseColWidth="10" defaultColWidth="11.42578125" defaultRowHeight="15"/>
  <cols>
    <col min="1" max="1" width="7.5703125" style="5" hidden="1" customWidth="1"/>
    <col min="2" max="2" width="3.7109375" style="1" hidden="1" customWidth="1"/>
    <col min="3" max="3" width="4.28515625" style="1" customWidth="1"/>
    <col min="4" max="4" width="50" style="1" customWidth="1"/>
    <col min="5" max="5" width="1.7109375" style="1" customWidth="1"/>
    <col min="6" max="6" width="19.140625" style="1" customWidth="1"/>
    <col min="7" max="7" width="1.7109375" style="1" customWidth="1"/>
    <col min="8" max="8" width="13.140625" style="1" hidden="1" customWidth="1"/>
    <col min="9" max="9" width="8.7109375" style="1" customWidth="1"/>
    <col min="10" max="10" width="14.140625" style="4" customWidth="1"/>
    <col min="11" max="11" width="28.7109375" style="4" customWidth="1"/>
    <col min="12" max="12" width="20.42578125" style="4" customWidth="1"/>
    <col min="13" max="16384" width="11.42578125" style="4"/>
  </cols>
  <sheetData>
    <row r="1" spans="1:9">
      <c r="C1" s="9"/>
      <c r="D1" s="9" t="s">
        <v>460</v>
      </c>
      <c r="E1" s="9"/>
      <c r="F1" s="9"/>
      <c r="G1" s="9"/>
      <c r="H1" s="9"/>
    </row>
    <row r="2" spans="1:9" ht="18.75">
      <c r="C2" s="221" t="s">
        <v>457</v>
      </c>
      <c r="D2" s="221"/>
      <c r="E2" s="221"/>
      <c r="F2" s="221"/>
      <c r="G2" s="221"/>
      <c r="H2" s="221"/>
    </row>
    <row r="3" spans="1:9" ht="15.75">
      <c r="C3" s="222" t="s">
        <v>167</v>
      </c>
      <c r="D3" s="222"/>
      <c r="E3" s="222"/>
      <c r="F3" s="222"/>
      <c r="G3" s="222"/>
      <c r="H3" s="222"/>
    </row>
    <row r="4" spans="1:9" ht="15.75">
      <c r="C4" s="222" t="s">
        <v>464</v>
      </c>
      <c r="D4" s="222"/>
      <c r="E4" s="222"/>
      <c r="F4" s="222"/>
      <c r="G4" s="222"/>
      <c r="H4" s="222"/>
    </row>
    <row r="5" spans="1:9" ht="15.75">
      <c r="C5" s="222" t="s">
        <v>0</v>
      </c>
      <c r="D5" s="222"/>
      <c r="E5" s="222"/>
      <c r="F5" s="222"/>
      <c r="G5" s="222"/>
      <c r="H5" s="222"/>
    </row>
    <row r="6" spans="1:9">
      <c r="C6" s="9"/>
      <c r="D6" s="115"/>
      <c r="E6" s="115"/>
      <c r="F6" s="9"/>
      <c r="G6" s="9"/>
      <c r="H6" s="9"/>
    </row>
    <row r="7" spans="1:9">
      <c r="C7" s="9"/>
      <c r="D7" s="9"/>
      <c r="E7" s="9"/>
      <c r="F7" s="116">
        <v>2025</v>
      </c>
      <c r="G7" s="117"/>
      <c r="H7" s="116">
        <f>+[1]BC!G11</f>
        <v>2016</v>
      </c>
    </row>
    <row r="8" spans="1:9">
      <c r="A8" s="5" t="s">
        <v>108</v>
      </c>
      <c r="C8" s="118" t="s">
        <v>1</v>
      </c>
      <c r="D8" s="119"/>
      <c r="E8" s="119"/>
      <c r="F8" s="120"/>
      <c r="G8" s="121"/>
      <c r="H8" s="121"/>
    </row>
    <row r="9" spans="1:9">
      <c r="C9" s="118" t="s">
        <v>2</v>
      </c>
      <c r="D9" s="119"/>
      <c r="E9" s="119"/>
      <c r="F9" s="121"/>
      <c r="G9" s="121"/>
      <c r="H9" s="121"/>
    </row>
    <row r="10" spans="1:9">
      <c r="A10" s="5" t="s">
        <v>51</v>
      </c>
      <c r="C10" s="9"/>
      <c r="D10" s="9" t="s">
        <v>103</v>
      </c>
      <c r="E10" s="9"/>
      <c r="F10" s="205">
        <f>+Efectivo!C38</f>
        <v>1625087.69</v>
      </c>
      <c r="G10" s="123"/>
      <c r="H10" s="122"/>
    </row>
    <row r="11" spans="1:9" customFormat="1">
      <c r="A11" s="3" t="s">
        <v>52</v>
      </c>
      <c r="B11" s="2"/>
      <c r="C11" s="124"/>
      <c r="D11" s="9" t="s">
        <v>3</v>
      </c>
      <c r="E11" s="9"/>
      <c r="F11" s="125"/>
      <c r="G11" s="126"/>
      <c r="H11" s="125"/>
      <c r="I11" s="2"/>
    </row>
    <row r="12" spans="1:9" customFormat="1">
      <c r="A12" s="3" t="s">
        <v>53</v>
      </c>
      <c r="B12" s="2"/>
      <c r="C12" s="124"/>
      <c r="D12" s="9" t="s">
        <v>4</v>
      </c>
      <c r="E12" s="9"/>
      <c r="F12" s="125"/>
      <c r="G12" s="126"/>
      <c r="H12" s="125"/>
      <c r="I12" s="2"/>
    </row>
    <row r="13" spans="1:9" customFormat="1">
      <c r="A13" s="3" t="s">
        <v>54</v>
      </c>
      <c r="B13" s="2"/>
      <c r="C13" s="124"/>
      <c r="D13" s="9" t="s">
        <v>296</v>
      </c>
      <c r="E13" s="9"/>
      <c r="F13" s="192">
        <f>+'Cuenta por Cobrar'!B18</f>
        <v>6456189.9800000004</v>
      </c>
      <c r="G13" s="126"/>
      <c r="H13" s="125"/>
      <c r="I13" s="2"/>
    </row>
    <row r="14" spans="1:9">
      <c r="A14" s="5" t="s">
        <v>55</v>
      </c>
      <c r="C14" s="9"/>
      <c r="D14" s="9" t="s">
        <v>297</v>
      </c>
      <c r="E14" s="9"/>
      <c r="F14" s="205">
        <f>+Inventario!B13</f>
        <v>2897037.41</v>
      </c>
      <c r="G14" s="123"/>
      <c r="H14" s="122"/>
      <c r="I14" s="149"/>
    </row>
    <row r="15" spans="1:9" customFormat="1">
      <c r="A15" s="3" t="s">
        <v>56</v>
      </c>
      <c r="B15" s="2"/>
      <c r="C15" s="124"/>
      <c r="D15" s="9" t="s">
        <v>5</v>
      </c>
      <c r="E15" s="9"/>
      <c r="F15" s="125">
        <v>0</v>
      </c>
      <c r="G15" s="126"/>
      <c r="H15" s="125"/>
      <c r="I15" s="2"/>
    </row>
    <row r="16" spans="1:9" customFormat="1">
      <c r="A16" s="3" t="s">
        <v>57</v>
      </c>
      <c r="B16" s="2"/>
      <c r="C16" s="124"/>
      <c r="D16" s="9" t="s">
        <v>6</v>
      </c>
      <c r="E16" s="9"/>
      <c r="F16" s="128"/>
      <c r="G16" s="126"/>
      <c r="H16" s="128"/>
      <c r="I16" s="2"/>
    </row>
    <row r="17" spans="1:12">
      <c r="C17" s="118" t="s">
        <v>7</v>
      </c>
      <c r="D17" s="9"/>
      <c r="E17" s="9"/>
      <c r="F17" s="206">
        <f>SUM(F9:F16)</f>
        <v>10978315.08</v>
      </c>
      <c r="G17" s="123"/>
      <c r="H17" s="129">
        <f>SUM(H9:H16)</f>
        <v>0</v>
      </c>
    </row>
    <row r="18" spans="1:12">
      <c r="C18" s="118"/>
      <c r="D18" s="9"/>
      <c r="E18" s="9"/>
      <c r="F18" s="130"/>
      <c r="G18" s="123"/>
      <c r="H18" s="130"/>
    </row>
    <row r="19" spans="1:12">
      <c r="C19" s="118" t="s">
        <v>8</v>
      </c>
      <c r="D19" s="9"/>
      <c r="E19" s="9"/>
      <c r="F19" s="122"/>
      <c r="G19" s="122"/>
      <c r="H19" s="122"/>
    </row>
    <row r="20" spans="1:12" customFormat="1">
      <c r="A20" s="3" t="s">
        <v>58</v>
      </c>
      <c r="B20" s="2"/>
      <c r="C20" s="124"/>
      <c r="D20" s="9" t="s">
        <v>9</v>
      </c>
      <c r="E20" s="9"/>
      <c r="F20" s="125">
        <v>0</v>
      </c>
      <c r="G20" s="126"/>
      <c r="H20" s="125"/>
      <c r="I20" s="2"/>
    </row>
    <row r="21" spans="1:12" customFormat="1">
      <c r="A21" s="3" t="s">
        <v>59</v>
      </c>
      <c r="B21" s="2"/>
      <c r="C21" s="124"/>
      <c r="D21" s="9" t="s">
        <v>10</v>
      </c>
      <c r="E21" s="9"/>
      <c r="F21" s="125"/>
      <c r="G21" s="126"/>
      <c r="H21" s="125"/>
      <c r="I21" s="2"/>
    </row>
    <row r="22" spans="1:12" customFormat="1">
      <c r="A22" s="3" t="s">
        <v>60</v>
      </c>
      <c r="B22" s="2"/>
      <c r="C22" s="124"/>
      <c r="D22" s="9" t="s">
        <v>11</v>
      </c>
      <c r="E22" s="9"/>
      <c r="F22" s="125"/>
      <c r="G22" s="126"/>
      <c r="H22" s="125"/>
      <c r="I22" s="2"/>
    </row>
    <row r="23" spans="1:12" customFormat="1">
      <c r="A23" s="3" t="s">
        <v>61</v>
      </c>
      <c r="B23" s="2"/>
      <c r="C23" s="124"/>
      <c r="D23" s="9" t="s">
        <v>12</v>
      </c>
      <c r="E23" s="9"/>
      <c r="F23" s="125">
        <v>0</v>
      </c>
      <c r="G23" s="126"/>
      <c r="H23" s="125"/>
      <c r="I23" s="2"/>
    </row>
    <row r="24" spans="1:12">
      <c r="A24" s="5" t="s">
        <v>62</v>
      </c>
      <c r="C24" s="9"/>
      <c r="D24" s="9" t="s">
        <v>299</v>
      </c>
      <c r="E24" s="9"/>
      <c r="F24" s="127">
        <v>0</v>
      </c>
      <c r="G24" s="123"/>
      <c r="H24" s="122"/>
      <c r="L24" s="113"/>
    </row>
    <row r="25" spans="1:12">
      <c r="A25" s="5" t="s">
        <v>63</v>
      </c>
      <c r="C25" s="9"/>
      <c r="D25" s="9" t="s">
        <v>101</v>
      </c>
      <c r="E25" s="9"/>
      <c r="F25" s="122"/>
      <c r="G25" s="123"/>
      <c r="H25" s="122"/>
      <c r="I25" s="60"/>
      <c r="L25" s="113"/>
    </row>
    <row r="26" spans="1:12" customFormat="1">
      <c r="A26" s="3" t="s">
        <v>64</v>
      </c>
      <c r="B26" s="2"/>
      <c r="C26" s="124"/>
      <c r="D26" s="9" t="s">
        <v>13</v>
      </c>
      <c r="E26" s="9"/>
      <c r="F26" s="125"/>
      <c r="G26" s="126"/>
      <c r="H26" s="125"/>
      <c r="I26" s="1"/>
      <c r="L26" s="11"/>
    </row>
    <row r="27" spans="1:12">
      <c r="C27" s="118" t="s">
        <v>14</v>
      </c>
      <c r="D27" s="9"/>
      <c r="E27" s="9"/>
      <c r="F27" s="129">
        <f>SUM(F20:F26)</f>
        <v>0</v>
      </c>
      <c r="G27" s="123"/>
      <c r="H27" s="129">
        <f>SUM(H20:H26)</f>
        <v>0</v>
      </c>
      <c r="L27" s="113"/>
    </row>
    <row r="28" spans="1:12">
      <c r="C28" s="118"/>
      <c r="D28" s="9"/>
      <c r="E28" s="9"/>
      <c r="F28" s="130"/>
      <c r="G28" s="123"/>
      <c r="H28" s="130"/>
      <c r="L28" s="113"/>
    </row>
    <row r="29" spans="1:12" ht="15.75" thickBot="1">
      <c r="C29" s="118" t="s">
        <v>15</v>
      </c>
      <c r="D29" s="9"/>
      <c r="E29" s="9"/>
      <c r="F29" s="207">
        <f>SUM(F27,F17)</f>
        <v>10978315.08</v>
      </c>
      <c r="G29" s="132"/>
      <c r="H29" s="131">
        <f>SUM(H27,H17)</f>
        <v>0</v>
      </c>
    </row>
    <row r="30" spans="1:12" ht="15.75" thickTop="1">
      <c r="C30" s="9"/>
      <c r="D30" s="9" t="s">
        <v>16</v>
      </c>
      <c r="E30" s="9"/>
      <c r="F30" s="122"/>
      <c r="G30" s="122"/>
      <c r="H30" s="122"/>
      <c r="K30" s="217"/>
    </row>
    <row r="31" spans="1:12">
      <c r="C31" s="118" t="s">
        <v>17</v>
      </c>
      <c r="D31" s="9"/>
      <c r="E31" s="9"/>
      <c r="F31" s="122"/>
      <c r="G31" s="122"/>
      <c r="H31" s="122"/>
    </row>
    <row r="32" spans="1:12">
      <c r="C32" s="118" t="s">
        <v>18</v>
      </c>
      <c r="D32" s="9"/>
      <c r="E32" s="9"/>
      <c r="F32" s="123"/>
      <c r="G32" s="123"/>
      <c r="H32" s="123"/>
    </row>
    <row r="33" spans="1:9" customFormat="1">
      <c r="A33" s="3" t="s">
        <v>65</v>
      </c>
      <c r="B33" s="2"/>
      <c r="C33" s="124"/>
      <c r="D33" s="9" t="s">
        <v>19</v>
      </c>
      <c r="E33" s="9"/>
      <c r="F33" s="125">
        <v>0</v>
      </c>
      <c r="G33" s="125"/>
      <c r="H33" s="125"/>
      <c r="I33" s="2"/>
    </row>
    <row r="34" spans="1:9">
      <c r="A34" s="5" t="s">
        <v>66</v>
      </c>
      <c r="C34" s="9"/>
      <c r="D34" s="9" t="s">
        <v>301</v>
      </c>
      <c r="E34" s="9"/>
      <c r="F34" s="204">
        <f>+'CXP Corto plazo'!B13</f>
        <v>1890636.91</v>
      </c>
      <c r="G34" s="123"/>
      <c r="H34" s="122"/>
      <c r="I34" s="54"/>
    </row>
    <row r="35" spans="1:9" customFormat="1">
      <c r="A35" s="3" t="s">
        <v>67</v>
      </c>
      <c r="B35" s="2"/>
      <c r="C35" s="124"/>
      <c r="D35" s="9" t="s">
        <v>20</v>
      </c>
      <c r="E35" s="9"/>
      <c r="F35" s="125"/>
      <c r="G35" s="126"/>
      <c r="H35" s="125"/>
      <c r="I35" s="2"/>
    </row>
    <row r="36" spans="1:9" customFormat="1">
      <c r="A36" s="3" t="s">
        <v>68</v>
      </c>
      <c r="B36" s="2"/>
      <c r="C36" s="124"/>
      <c r="D36" s="9" t="s">
        <v>21</v>
      </c>
      <c r="E36" s="9"/>
      <c r="F36" s="125"/>
      <c r="G36" s="126"/>
      <c r="H36" s="125"/>
      <c r="I36" s="2"/>
    </row>
    <row r="37" spans="1:9" customFormat="1">
      <c r="A37" s="3" t="s">
        <v>69</v>
      </c>
      <c r="B37" s="2"/>
      <c r="C37" s="124"/>
      <c r="D37" s="9" t="s">
        <v>302</v>
      </c>
      <c r="E37" s="9"/>
      <c r="F37" s="192">
        <f>+'Retenciones y Acum.'!B20</f>
        <v>0</v>
      </c>
      <c r="G37" s="126"/>
      <c r="H37" s="125"/>
      <c r="I37" s="2"/>
    </row>
    <row r="38" spans="1:9" customFormat="1">
      <c r="A38" s="3" t="s">
        <v>70</v>
      </c>
      <c r="B38" s="2"/>
      <c r="C38" s="124"/>
      <c r="D38" s="9" t="s">
        <v>22</v>
      </c>
      <c r="E38" s="9"/>
      <c r="F38" s="125">
        <v>0</v>
      </c>
      <c r="G38" s="126"/>
      <c r="H38" s="125"/>
      <c r="I38" s="2"/>
    </row>
    <row r="39" spans="1:9" customFormat="1">
      <c r="A39" s="3" t="s">
        <v>71</v>
      </c>
      <c r="B39" s="2"/>
      <c r="C39" s="124"/>
      <c r="D39" s="9" t="s">
        <v>303</v>
      </c>
      <c r="E39" s="9"/>
      <c r="F39" s="208">
        <f>+'Benef. Empl x p Corto Plazo'!B17</f>
        <v>1794272.52</v>
      </c>
      <c r="G39" s="126"/>
      <c r="H39" s="125"/>
      <c r="I39" s="2"/>
    </row>
    <row r="40" spans="1:9" customFormat="1">
      <c r="A40" s="3" t="s">
        <v>72</v>
      </c>
      <c r="B40" s="2"/>
      <c r="C40" s="124"/>
      <c r="D40" s="9" t="s">
        <v>23</v>
      </c>
      <c r="E40" s="9"/>
      <c r="F40" s="125"/>
      <c r="G40" s="126"/>
      <c r="H40" s="125"/>
      <c r="I40" s="2"/>
    </row>
    <row r="41" spans="1:9" customFormat="1">
      <c r="A41" s="3" t="s">
        <v>74</v>
      </c>
      <c r="B41" s="2"/>
      <c r="C41" s="124"/>
      <c r="D41" s="9" t="s">
        <v>24</v>
      </c>
      <c r="E41" s="9"/>
      <c r="F41" s="128">
        <v>0</v>
      </c>
      <c r="G41" s="126"/>
      <c r="H41" s="125"/>
      <c r="I41" s="2"/>
    </row>
    <row r="42" spans="1:9">
      <c r="C42" s="118" t="s">
        <v>25</v>
      </c>
      <c r="D42" s="9"/>
      <c r="E42" s="9"/>
      <c r="F42" s="209">
        <f>SUM(F33:F41)</f>
        <v>3684909.4299999997</v>
      </c>
      <c r="G42" s="123"/>
      <c r="H42" s="130">
        <f>SUM(H33:H41)</f>
        <v>0</v>
      </c>
      <c r="I42" s="54"/>
    </row>
    <row r="43" spans="1:9">
      <c r="C43" s="118"/>
      <c r="D43" s="9"/>
      <c r="E43" s="9"/>
      <c r="F43" s="130"/>
      <c r="G43" s="123"/>
      <c r="H43" s="122"/>
    </row>
    <row r="44" spans="1:9" customFormat="1">
      <c r="A44" s="3"/>
      <c r="B44" s="2"/>
      <c r="C44" s="133" t="s">
        <v>26</v>
      </c>
      <c r="D44" s="124"/>
      <c r="E44" s="124"/>
      <c r="F44" s="125"/>
      <c r="G44" s="125"/>
      <c r="H44" s="125"/>
      <c r="I44" s="2"/>
    </row>
    <row r="45" spans="1:9" customFormat="1">
      <c r="A45" s="3" t="s">
        <v>75</v>
      </c>
      <c r="B45" s="2"/>
      <c r="C45" s="124"/>
      <c r="D45" s="9" t="s">
        <v>306</v>
      </c>
      <c r="E45" s="9"/>
      <c r="F45" s="125"/>
      <c r="G45" s="126"/>
      <c r="H45" s="125"/>
      <c r="I45" s="2"/>
    </row>
    <row r="46" spans="1:9" customFormat="1">
      <c r="A46" s="3" t="s">
        <v>76</v>
      </c>
      <c r="B46" s="2"/>
      <c r="C46" s="124"/>
      <c r="D46" s="9" t="s">
        <v>27</v>
      </c>
      <c r="E46" s="9"/>
      <c r="F46" s="125"/>
      <c r="G46" s="126"/>
      <c r="H46" s="125"/>
      <c r="I46" s="2"/>
    </row>
    <row r="47" spans="1:9" customFormat="1">
      <c r="A47" s="3" t="s">
        <v>73</v>
      </c>
      <c r="B47" s="2"/>
      <c r="C47" s="124"/>
      <c r="D47" s="9" t="s">
        <v>28</v>
      </c>
      <c r="E47" s="9"/>
      <c r="F47" s="125"/>
      <c r="G47" s="126"/>
      <c r="H47" s="125"/>
      <c r="I47" s="2"/>
    </row>
    <row r="48" spans="1:9" customFormat="1">
      <c r="A48" s="3" t="s">
        <v>77</v>
      </c>
      <c r="B48" s="2"/>
      <c r="C48" s="124"/>
      <c r="D48" s="9" t="s">
        <v>29</v>
      </c>
      <c r="E48" s="9"/>
      <c r="F48" s="125"/>
      <c r="G48" s="126"/>
      <c r="H48" s="125"/>
      <c r="I48" s="2"/>
    </row>
    <row r="49" spans="1:11" customFormat="1">
      <c r="A49" s="3" t="s">
        <v>78</v>
      </c>
      <c r="B49" s="2"/>
      <c r="C49" s="124"/>
      <c r="D49" s="9" t="s">
        <v>307</v>
      </c>
      <c r="E49" s="9"/>
      <c r="F49" s="128"/>
      <c r="G49" s="126"/>
      <c r="H49" s="125"/>
      <c r="I49" s="2"/>
    </row>
    <row r="50" spans="1:11" customFormat="1">
      <c r="A50" s="3" t="s">
        <v>79</v>
      </c>
      <c r="B50" s="2"/>
      <c r="C50" s="124"/>
      <c r="D50" s="9" t="s">
        <v>30</v>
      </c>
      <c r="E50" s="9"/>
      <c r="F50" s="125"/>
      <c r="G50" s="126"/>
      <c r="H50" s="125"/>
      <c r="I50" s="2"/>
    </row>
    <row r="51" spans="1:11" customFormat="1" ht="16.5" customHeight="1">
      <c r="A51" s="3"/>
      <c r="B51" s="2"/>
      <c r="C51" s="133" t="s">
        <v>31</v>
      </c>
      <c r="D51" s="124"/>
      <c r="E51" s="124"/>
      <c r="F51" s="129">
        <f>+F45+F49</f>
        <v>0</v>
      </c>
      <c r="G51" s="126"/>
      <c r="H51" s="122"/>
      <c r="I51" s="2"/>
    </row>
    <row r="52" spans="1:11">
      <c r="C52" s="118" t="s">
        <v>32</v>
      </c>
      <c r="D52" s="9"/>
      <c r="E52" s="9"/>
      <c r="F52" s="209">
        <f>+F42+F51</f>
        <v>3684909.4299999997</v>
      </c>
      <c r="G52" s="132"/>
      <c r="H52" s="129">
        <f>SUM(H42,H51)</f>
        <v>0</v>
      </c>
    </row>
    <row r="53" spans="1:11">
      <c r="C53" s="118"/>
      <c r="D53" s="9"/>
      <c r="E53" s="9"/>
      <c r="F53" s="122"/>
      <c r="G53" s="122"/>
      <c r="H53" s="122"/>
    </row>
    <row r="54" spans="1:11">
      <c r="C54" s="118" t="s">
        <v>318</v>
      </c>
      <c r="D54" s="9"/>
      <c r="E54" s="9"/>
      <c r="F54" s="122"/>
      <c r="G54" s="122"/>
      <c r="H54" s="122"/>
    </row>
    <row r="55" spans="1:11" customFormat="1">
      <c r="A55" s="3" t="s">
        <v>80</v>
      </c>
      <c r="B55" s="2"/>
      <c r="C55" s="133"/>
      <c r="D55" s="9" t="s">
        <v>168</v>
      </c>
      <c r="E55" s="9"/>
      <c r="F55" s="192">
        <f>+Patrimonio!B11</f>
        <v>3012481</v>
      </c>
      <c r="G55" s="126"/>
      <c r="H55" s="125"/>
      <c r="I55" s="56"/>
    </row>
    <row r="56" spans="1:11" customFormat="1">
      <c r="A56" s="3" t="s">
        <v>81</v>
      </c>
      <c r="B56" s="2"/>
      <c r="C56" s="124"/>
      <c r="D56" s="9" t="s">
        <v>33</v>
      </c>
      <c r="E56" s="9"/>
      <c r="F56" s="125" t="s">
        <v>462</v>
      </c>
      <c r="G56" s="126"/>
      <c r="H56" s="125"/>
      <c r="I56" s="2"/>
    </row>
    <row r="57" spans="1:11">
      <c r="A57" s="5" t="s">
        <v>82</v>
      </c>
      <c r="C57" s="9"/>
      <c r="D57" s="9" t="s">
        <v>104</v>
      </c>
      <c r="E57" s="9"/>
      <c r="F57" s="204">
        <f>+'ERF SRS'!F29</f>
        <v>386000.2899999998</v>
      </c>
      <c r="G57" s="123"/>
      <c r="H57" s="122"/>
    </row>
    <row r="58" spans="1:11">
      <c r="A58" s="5" t="s">
        <v>83</v>
      </c>
      <c r="C58" s="9"/>
      <c r="D58" s="9" t="s">
        <v>106</v>
      </c>
      <c r="E58" s="9"/>
      <c r="F58" s="205">
        <f>+Patrimonio!B13</f>
        <v>3894924.36</v>
      </c>
      <c r="G58" s="123"/>
      <c r="H58" s="127"/>
      <c r="I58" s="54"/>
    </row>
    <row r="59" spans="1:11" customFormat="1">
      <c r="A59" s="3" t="s">
        <v>84</v>
      </c>
      <c r="B59" s="2"/>
      <c r="C59" s="124"/>
      <c r="D59" s="9" t="s">
        <v>34</v>
      </c>
      <c r="E59" s="9"/>
      <c r="F59" s="122"/>
      <c r="G59" s="126"/>
      <c r="H59" s="122"/>
      <c r="I59" s="2"/>
    </row>
    <row r="60" spans="1:11">
      <c r="C60" s="118" t="s">
        <v>35</v>
      </c>
      <c r="D60" s="9"/>
      <c r="E60" s="9"/>
      <c r="F60" s="206">
        <f>+F55+F57+F58</f>
        <v>7293405.6500000004</v>
      </c>
      <c r="G60" s="132"/>
      <c r="H60" s="129"/>
    </row>
    <row r="61" spans="1:11">
      <c r="C61" s="118"/>
      <c r="D61" s="9"/>
      <c r="E61" s="9"/>
      <c r="F61" s="121"/>
      <c r="G61" s="121"/>
      <c r="H61" s="121"/>
    </row>
    <row r="62" spans="1:11" ht="15.75" thickBot="1">
      <c r="C62" s="118" t="s">
        <v>102</v>
      </c>
      <c r="D62" s="9"/>
      <c r="E62" s="9"/>
      <c r="F62" s="207">
        <f>+F60+F42</f>
        <v>10978315.08</v>
      </c>
      <c r="G62" s="121"/>
      <c r="H62" s="131">
        <f>+H52+H60</f>
        <v>0</v>
      </c>
      <c r="I62" s="77"/>
      <c r="J62" s="155"/>
      <c r="K62" s="155"/>
    </row>
    <row r="63" spans="1:11" ht="15.75" thickTop="1">
      <c r="C63" s="118"/>
      <c r="D63" s="9"/>
      <c r="E63" s="9"/>
      <c r="F63" s="130"/>
      <c r="G63" s="121"/>
      <c r="H63" s="130"/>
      <c r="I63" s="77"/>
      <c r="K63" s="155"/>
    </row>
    <row r="64" spans="1:11">
      <c r="C64" s="118"/>
      <c r="D64" s="9"/>
      <c r="E64" s="9"/>
      <c r="F64" s="130"/>
      <c r="G64" s="121"/>
      <c r="H64" s="130"/>
      <c r="I64" s="77"/>
    </row>
    <row r="65" spans="3:9">
      <c r="C65" s="9"/>
      <c r="D65" s="118" t="s">
        <v>396</v>
      </c>
      <c r="E65" s="153"/>
      <c r="F65" s="118" t="s">
        <v>416</v>
      </c>
      <c r="G65" s="9"/>
      <c r="H65" s="122"/>
      <c r="I65" s="54"/>
    </row>
    <row r="66" spans="3:9">
      <c r="C66" s="123"/>
      <c r="D66" s="193" t="s">
        <v>455</v>
      </c>
      <c r="E66" s="194"/>
      <c r="F66" s="195" t="s">
        <v>456</v>
      </c>
      <c r="G66" s="137"/>
      <c r="H66" s="137"/>
    </row>
    <row r="67" spans="3:9">
      <c r="C67" s="9"/>
      <c r="D67" s="153" t="s">
        <v>397</v>
      </c>
      <c r="E67" s="118"/>
      <c r="F67" s="153" t="s">
        <v>417</v>
      </c>
      <c r="G67" s="9"/>
      <c r="H67" s="9"/>
    </row>
    <row r="68" spans="3:9">
      <c r="C68" s="9"/>
      <c r="D68" s="9"/>
      <c r="E68" s="9"/>
      <c r="F68" s="134"/>
      <c r="G68" s="134"/>
      <c r="H68" s="134"/>
    </row>
    <row r="70" spans="3:9">
      <c r="F70" s="8"/>
      <c r="H70" s="8"/>
    </row>
    <row r="72" spans="3:9">
      <c r="F72" s="8"/>
      <c r="H72" s="54"/>
    </row>
  </sheetData>
  <mergeCells count="4">
    <mergeCell ref="C2:H2"/>
    <mergeCell ref="C3:H3"/>
    <mergeCell ref="C4:H4"/>
    <mergeCell ref="C5:H5"/>
  </mergeCells>
  <pageMargins left="0.51181102362204722" right="0.31496062992125984" top="0.19685039370078741" bottom="0" header="0.31496062992125984" footer="0.31496062992125984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0"/>
  <sheetViews>
    <sheetView showGridLines="0" topLeftCell="B1" workbookViewId="0">
      <selection activeCell="C5" sqref="C5:G5"/>
    </sheetView>
  </sheetViews>
  <sheetFormatPr baseColWidth="10" defaultColWidth="11.42578125" defaultRowHeight="15"/>
  <cols>
    <col min="1" max="1" width="5.42578125" style="5" hidden="1" customWidth="1"/>
    <col min="2" max="3" width="4.28515625" style="1" customWidth="1"/>
    <col min="4" max="4" width="50" style="1" customWidth="1"/>
    <col min="5" max="5" width="1.7109375" style="1" customWidth="1"/>
    <col min="6" max="6" width="16.42578125" style="1" customWidth="1"/>
    <col min="7" max="7" width="3.85546875" style="1" hidden="1" customWidth="1"/>
    <col min="8" max="8" width="12.28515625" style="1" customWidth="1"/>
    <col min="9" max="9" width="19.85546875" style="1" customWidth="1"/>
    <col min="10" max="10" width="14.85546875" style="1" customWidth="1"/>
    <col min="11" max="12" width="11.42578125" style="1"/>
    <col min="13" max="16384" width="11.42578125" style="4"/>
  </cols>
  <sheetData>
    <row r="1" spans="1:10">
      <c r="A1" s="135"/>
      <c r="B1" s="9"/>
      <c r="C1" s="9"/>
      <c r="D1" s="9"/>
      <c r="E1" s="9"/>
      <c r="F1" s="9"/>
      <c r="G1" s="9"/>
    </row>
    <row r="2" spans="1:10" ht="18.75">
      <c r="A2" s="135"/>
      <c r="B2" s="9"/>
      <c r="C2" s="223" t="str">
        <f>+'ESF SNS'!C2:H2</f>
        <v>HOSPITAL MUNICIPAL FANTINO</v>
      </c>
      <c r="D2" s="223"/>
      <c r="E2" s="223"/>
      <c r="F2" s="223"/>
      <c r="G2" s="223"/>
    </row>
    <row r="3" spans="1:10" ht="15.75">
      <c r="A3" s="135"/>
      <c r="B3" s="9"/>
      <c r="C3" s="222" t="s">
        <v>172</v>
      </c>
      <c r="D3" s="222"/>
      <c r="E3" s="222"/>
      <c r="F3" s="222"/>
      <c r="G3" s="222"/>
    </row>
    <row r="4" spans="1:10" ht="15.75">
      <c r="A4" s="135"/>
      <c r="B4" s="9"/>
      <c r="C4" s="222" t="s">
        <v>465</v>
      </c>
      <c r="D4" s="222"/>
      <c r="E4" s="222"/>
      <c r="F4" s="222"/>
      <c r="G4" s="222"/>
    </row>
    <row r="5" spans="1:10" ht="15.75">
      <c r="A5" s="135"/>
      <c r="B5" s="9"/>
      <c r="C5" s="222" t="s">
        <v>0</v>
      </c>
      <c r="D5" s="222"/>
      <c r="E5" s="222"/>
      <c r="F5" s="222"/>
      <c r="G5" s="222"/>
    </row>
    <row r="6" spans="1:10">
      <c r="A6" s="135"/>
      <c r="B6" s="9"/>
      <c r="C6" s="9"/>
      <c r="D6" s="115"/>
      <c r="E6" s="115"/>
      <c r="F6" s="9"/>
      <c r="G6" s="9"/>
    </row>
    <row r="7" spans="1:10">
      <c r="A7" s="135"/>
      <c r="B7" s="9"/>
      <c r="C7" s="9"/>
      <c r="D7" s="9"/>
      <c r="E7" s="9"/>
      <c r="F7" s="136">
        <v>2024</v>
      </c>
      <c r="G7" s="136">
        <f>+[1]ESF!H7</f>
        <v>2016</v>
      </c>
    </row>
    <row r="8" spans="1:10">
      <c r="A8" s="135"/>
      <c r="B8" s="9"/>
      <c r="C8" s="118" t="s">
        <v>321</v>
      </c>
      <c r="D8" s="119"/>
      <c r="E8" s="119"/>
      <c r="F8" s="120"/>
      <c r="G8" s="121"/>
      <c r="J8" s="54"/>
    </row>
    <row r="9" spans="1:10">
      <c r="A9" s="135" t="s">
        <v>85</v>
      </c>
      <c r="B9" s="9"/>
      <c r="C9" s="9"/>
      <c r="D9" s="9" t="s">
        <v>36</v>
      </c>
      <c r="E9" s="9"/>
      <c r="F9" s="122"/>
      <c r="G9" s="122"/>
      <c r="J9" s="54"/>
    </row>
    <row r="10" spans="1:10">
      <c r="A10" s="135" t="s">
        <v>86</v>
      </c>
      <c r="B10" s="9"/>
      <c r="C10" s="9"/>
      <c r="D10" s="9" t="s">
        <v>107</v>
      </c>
      <c r="E10" s="9"/>
      <c r="F10" s="204">
        <f>+Ingresos!B28</f>
        <v>2199112.7799999998</v>
      </c>
      <c r="G10" s="122"/>
      <c r="J10" s="54"/>
    </row>
    <row r="11" spans="1:10">
      <c r="A11" s="135" t="s">
        <v>87</v>
      </c>
      <c r="B11" s="9"/>
      <c r="C11" s="9"/>
      <c r="D11" s="9" t="s">
        <v>100</v>
      </c>
      <c r="E11" s="9"/>
      <c r="F11" s="122"/>
      <c r="G11" s="122"/>
      <c r="J11" s="54"/>
    </row>
    <row r="12" spans="1:10">
      <c r="A12" s="135" t="s">
        <v>88</v>
      </c>
      <c r="B12" s="9"/>
      <c r="C12" s="9"/>
      <c r="D12" s="9" t="s">
        <v>37</v>
      </c>
      <c r="E12" s="9"/>
      <c r="F12" s="127"/>
      <c r="G12" s="122"/>
      <c r="H12" s="54"/>
      <c r="J12" s="54"/>
    </row>
    <row r="13" spans="1:10">
      <c r="A13" s="135"/>
      <c r="B13" s="9"/>
      <c r="C13" s="118" t="s">
        <v>47</v>
      </c>
      <c r="D13" s="9"/>
      <c r="E13" s="9"/>
      <c r="F13" s="129">
        <f>SUM(F9:F12)</f>
        <v>2199112.7799999998</v>
      </c>
      <c r="G13" s="129">
        <f>SUM(G9:G12)</f>
        <v>0</v>
      </c>
      <c r="J13" s="54"/>
    </row>
    <row r="14" spans="1:10">
      <c r="A14" s="135"/>
      <c r="B14" s="9"/>
      <c r="C14" s="9"/>
      <c r="D14" s="9" t="s">
        <v>16</v>
      </c>
      <c r="E14" s="9"/>
      <c r="F14" s="122"/>
      <c r="G14" s="122"/>
    </row>
    <row r="15" spans="1:10">
      <c r="A15" s="135"/>
      <c r="B15" s="9"/>
      <c r="C15" s="118" t="s">
        <v>323</v>
      </c>
      <c r="D15" s="9"/>
      <c r="E15" s="9"/>
      <c r="F15" s="123"/>
      <c r="G15" s="123"/>
      <c r="J15" s="54"/>
    </row>
    <row r="16" spans="1:10">
      <c r="A16" s="135" t="s">
        <v>89</v>
      </c>
      <c r="B16" s="9"/>
      <c r="C16" s="9"/>
      <c r="D16" s="9" t="s">
        <v>38</v>
      </c>
      <c r="E16" s="9"/>
      <c r="F16" s="204">
        <f>+'Total Gasto'!B10</f>
        <v>113409</v>
      </c>
      <c r="G16" s="122"/>
      <c r="H16" s="149"/>
      <c r="I16" s="156"/>
      <c r="J16" s="54"/>
    </row>
    <row r="17" spans="1:13">
      <c r="A17" s="135" t="s">
        <v>90</v>
      </c>
      <c r="B17" s="9"/>
      <c r="C17" s="9"/>
      <c r="D17" s="9" t="s">
        <v>39</v>
      </c>
      <c r="E17" s="9"/>
      <c r="F17" s="122"/>
      <c r="G17" s="122"/>
      <c r="J17" s="54"/>
    </row>
    <row r="18" spans="1:13">
      <c r="A18" s="135" t="s">
        <v>91</v>
      </c>
      <c r="B18" s="9"/>
      <c r="C18" s="9"/>
      <c r="D18" s="9" t="s">
        <v>105</v>
      </c>
      <c r="E18" s="9"/>
      <c r="F18" s="204">
        <v>1278024.8</v>
      </c>
      <c r="G18" s="122"/>
      <c r="J18" s="54"/>
      <c r="K18" s="7"/>
      <c r="M18" s="71"/>
    </row>
    <row r="19" spans="1:13">
      <c r="A19" s="135" t="s">
        <v>92</v>
      </c>
      <c r="B19" s="9"/>
      <c r="C19" s="9"/>
      <c r="D19" s="9" t="s">
        <v>40</v>
      </c>
      <c r="E19" s="9"/>
      <c r="F19" s="122"/>
      <c r="G19" s="122"/>
      <c r="J19" s="54"/>
    </row>
    <row r="20" spans="1:13">
      <c r="A20" s="135" t="s">
        <v>93</v>
      </c>
      <c r="B20" s="9"/>
      <c r="C20" s="9"/>
      <c r="D20" s="9" t="s">
        <v>41</v>
      </c>
      <c r="E20" s="9"/>
      <c r="F20" s="122">
        <v>0</v>
      </c>
      <c r="G20" s="122"/>
      <c r="J20" s="54"/>
    </row>
    <row r="21" spans="1:13">
      <c r="A21" s="135" t="s">
        <v>94</v>
      </c>
      <c r="B21" s="9"/>
      <c r="C21" s="9"/>
      <c r="D21" s="9" t="s">
        <v>42</v>
      </c>
      <c r="E21" s="9"/>
      <c r="F21" s="204">
        <v>417655.6</v>
      </c>
      <c r="G21" s="127"/>
      <c r="I21" s="54"/>
      <c r="J21" s="54"/>
      <c r="K21" s="7"/>
      <c r="M21" s="71"/>
    </row>
    <row r="22" spans="1:13">
      <c r="A22" s="135" t="s">
        <v>95</v>
      </c>
      <c r="B22" s="9"/>
      <c r="C22" s="9"/>
      <c r="D22" s="9" t="s">
        <v>43</v>
      </c>
      <c r="E22" s="9"/>
      <c r="F22" s="205">
        <f>+'Total Gasto'!B56</f>
        <v>4023.09</v>
      </c>
      <c r="G22" s="122" t="e">
        <f>SUMIF([1]BC!B:B,[1]ERF!A22,[1]BC!G:G)</f>
        <v>#VALUE!</v>
      </c>
      <c r="J22" s="54"/>
    </row>
    <row r="23" spans="1:13">
      <c r="A23" s="135"/>
      <c r="B23" s="9"/>
      <c r="C23" s="118" t="s">
        <v>48</v>
      </c>
      <c r="D23" s="9"/>
      <c r="E23" s="9"/>
      <c r="F23" s="206">
        <f>SUM(F16:F22)</f>
        <v>1813112.49</v>
      </c>
      <c r="G23" s="129" t="e">
        <f>SUM(G16:G22)</f>
        <v>#VALUE!</v>
      </c>
      <c r="I23" s="157"/>
      <c r="J23" s="54"/>
    </row>
    <row r="24" spans="1:13">
      <c r="A24" s="135"/>
      <c r="B24" s="9"/>
      <c r="C24" s="137"/>
      <c r="D24" s="9"/>
      <c r="E24" s="9"/>
      <c r="F24" s="122"/>
      <c r="G24" s="122"/>
      <c r="I24" s="8"/>
      <c r="J24" s="54"/>
    </row>
    <row r="25" spans="1:13">
      <c r="A25" s="135" t="s">
        <v>96</v>
      </c>
      <c r="B25" s="9"/>
      <c r="C25" s="9"/>
      <c r="D25" s="9" t="s">
        <v>49</v>
      </c>
      <c r="E25" s="9"/>
      <c r="F25" s="122">
        <v>0</v>
      </c>
      <c r="G25" s="122">
        <v>0</v>
      </c>
      <c r="J25" s="54"/>
    </row>
    <row r="26" spans="1:13">
      <c r="A26" s="135"/>
      <c r="B26" s="9"/>
      <c r="C26" s="9"/>
      <c r="D26" s="9"/>
      <c r="E26" s="9"/>
      <c r="F26" s="122"/>
      <c r="G26" s="122"/>
      <c r="J26" s="54"/>
    </row>
    <row r="27" spans="1:13">
      <c r="A27" s="135" t="s">
        <v>97</v>
      </c>
      <c r="B27" s="9"/>
      <c r="C27" s="9"/>
      <c r="D27" s="9" t="s">
        <v>44</v>
      </c>
      <c r="E27" s="9"/>
      <c r="F27" s="122">
        <v>0</v>
      </c>
      <c r="G27" s="122">
        <v>0</v>
      </c>
      <c r="J27" s="54"/>
    </row>
    <row r="28" spans="1:13">
      <c r="A28" s="135"/>
      <c r="B28" s="9"/>
      <c r="C28" s="9"/>
      <c r="D28" s="9"/>
      <c r="E28" s="9"/>
      <c r="F28" s="122"/>
      <c r="G28" s="122"/>
    </row>
    <row r="29" spans="1:13" ht="15.75" thickBot="1">
      <c r="A29" s="135"/>
      <c r="B29" s="9"/>
      <c r="C29" s="118" t="s">
        <v>104</v>
      </c>
      <c r="D29" s="9"/>
      <c r="E29" s="9"/>
      <c r="F29" s="207">
        <f>+F13-F23+F25+F27</f>
        <v>386000.2899999998</v>
      </c>
      <c r="G29" s="131" t="e">
        <f>+G13-G23+G25+G27</f>
        <v>#VALUE!</v>
      </c>
      <c r="J29" s="54"/>
    </row>
    <row r="30" spans="1:13" ht="15.75" thickTop="1">
      <c r="A30" s="135"/>
      <c r="B30" s="9"/>
      <c r="C30" s="118"/>
      <c r="D30" s="9"/>
      <c r="E30" s="9"/>
      <c r="F30" s="122"/>
      <c r="G30" s="122"/>
    </row>
    <row r="31" spans="1:13">
      <c r="A31" s="135"/>
      <c r="B31" s="9"/>
      <c r="C31" s="137" t="s">
        <v>45</v>
      </c>
      <c r="D31" s="9"/>
      <c r="E31" s="9"/>
      <c r="F31" s="122"/>
      <c r="G31" s="122"/>
      <c r="J31" s="54"/>
    </row>
    <row r="32" spans="1:13">
      <c r="A32" s="135" t="s">
        <v>98</v>
      </c>
      <c r="B32" s="9"/>
      <c r="C32" s="118"/>
      <c r="D32" s="9" t="s">
        <v>50</v>
      </c>
      <c r="E32" s="9"/>
      <c r="F32" s="122">
        <v>0</v>
      </c>
      <c r="G32" s="122">
        <v>0</v>
      </c>
      <c r="J32" s="54"/>
    </row>
    <row r="33" spans="1:10">
      <c r="A33" s="135" t="s">
        <v>99</v>
      </c>
      <c r="B33" s="9"/>
      <c r="C33" s="9"/>
      <c r="D33" s="9" t="s">
        <v>46</v>
      </c>
      <c r="E33" s="9"/>
      <c r="F33" s="127">
        <v>0</v>
      </c>
      <c r="G33" s="127">
        <v>0</v>
      </c>
      <c r="J33" s="54"/>
    </row>
    <row r="34" spans="1:10" ht="15.75" thickBot="1">
      <c r="A34" s="135"/>
      <c r="B34" s="9"/>
      <c r="C34" s="118"/>
      <c r="D34" s="9"/>
      <c r="E34" s="9"/>
      <c r="F34" s="131">
        <f>SUM(F32:F33)</f>
        <v>0</v>
      </c>
      <c r="G34" s="131">
        <f>SUM(G32:G33)</f>
        <v>0</v>
      </c>
      <c r="J34" s="54"/>
    </row>
    <row r="35" spans="1:10" ht="15.75" thickTop="1">
      <c r="A35" s="135"/>
      <c r="B35" s="9"/>
      <c r="C35" s="118"/>
      <c r="D35" s="9"/>
      <c r="E35" s="9"/>
      <c r="F35" s="122"/>
      <c r="G35" s="122"/>
    </row>
    <row r="36" spans="1:10">
      <c r="A36" s="135"/>
      <c r="B36" s="9"/>
      <c r="C36" s="9"/>
      <c r="D36" s="9"/>
      <c r="E36" s="9"/>
      <c r="F36" s="122"/>
      <c r="G36" s="122"/>
    </row>
    <row r="37" spans="1:10">
      <c r="A37" s="135"/>
      <c r="B37" s="9"/>
      <c r="C37" s="224"/>
      <c r="D37" s="224"/>
      <c r="E37" s="224"/>
      <c r="F37" s="224"/>
      <c r="G37" s="224"/>
    </row>
    <row r="38" spans="1:10">
      <c r="A38" s="135"/>
      <c r="B38" s="9"/>
      <c r="C38" s="9"/>
      <c r="D38" s="118" t="s">
        <v>396</v>
      </c>
      <c r="E38" s="118"/>
      <c r="F38" s="153" t="s">
        <v>416</v>
      </c>
      <c r="G38" s="9"/>
    </row>
    <row r="39" spans="1:10">
      <c r="A39" s="135"/>
      <c r="B39" s="9"/>
      <c r="C39" s="9"/>
      <c r="D39" s="193" t="s">
        <v>455</v>
      </c>
      <c r="E39" s="194"/>
      <c r="F39" s="195" t="s">
        <v>456</v>
      </c>
      <c r="G39" s="163"/>
      <c r="H39" s="60"/>
    </row>
    <row r="40" spans="1:10">
      <c r="A40" s="135"/>
      <c r="B40" s="9"/>
      <c r="C40" s="9"/>
      <c r="D40" s="153" t="s">
        <v>397</v>
      </c>
      <c r="E40" s="9"/>
      <c r="F40" s="130" t="s">
        <v>417</v>
      </c>
      <c r="G40" s="122"/>
    </row>
  </sheetData>
  <mergeCells count="5">
    <mergeCell ref="C2:G2"/>
    <mergeCell ref="C3:G3"/>
    <mergeCell ref="C4:G4"/>
    <mergeCell ref="C5:G5"/>
    <mergeCell ref="C37:G37"/>
  </mergeCells>
  <pageMargins left="0.5118110236220472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38"/>
  <sheetViews>
    <sheetView showGridLines="0" topLeftCell="B1" zoomScale="86" zoomScaleNormal="86" workbookViewId="0">
      <selection activeCell="B6" sqref="B6:C6"/>
    </sheetView>
  </sheetViews>
  <sheetFormatPr baseColWidth="10" defaultRowHeight="15"/>
  <cols>
    <col min="1" max="1" width="22.28515625" hidden="1" customWidth="1"/>
    <col min="2" max="2" width="79.5703125" customWidth="1"/>
    <col min="3" max="3" width="19.7109375" customWidth="1"/>
    <col min="5" max="5" width="16.140625" bestFit="1" customWidth="1"/>
  </cols>
  <sheetData>
    <row r="2" spans="1:7" ht="20.25">
      <c r="B2" s="227" t="s">
        <v>392</v>
      </c>
      <c r="C2" s="227"/>
      <c r="D2" s="151"/>
      <c r="E2" s="151"/>
      <c r="F2" s="151"/>
      <c r="G2" s="151"/>
    </row>
    <row r="3" spans="1:7" ht="20.25">
      <c r="B3" s="200" t="s">
        <v>461</v>
      </c>
      <c r="C3" s="200"/>
      <c r="D3" s="197"/>
      <c r="E3" s="197"/>
      <c r="F3" s="197"/>
      <c r="G3" s="197"/>
    </row>
    <row r="4" spans="1:7" ht="18.75">
      <c r="B4" s="228" t="s">
        <v>324</v>
      </c>
      <c r="C4" s="228"/>
      <c r="D4" s="44"/>
    </row>
    <row r="5" spans="1:7" ht="18.75">
      <c r="B5" s="228" t="s">
        <v>465</v>
      </c>
      <c r="C5" s="228"/>
      <c r="D5" s="44"/>
    </row>
    <row r="6" spans="1:7" ht="18.75">
      <c r="B6" s="228" t="s">
        <v>0</v>
      </c>
      <c r="C6" s="228"/>
      <c r="D6" s="44"/>
    </row>
    <row r="7" spans="1:7">
      <c r="C7" s="9"/>
    </row>
    <row r="8" spans="1:7" ht="15.75">
      <c r="A8" s="102"/>
      <c r="C8" s="9"/>
    </row>
    <row r="9" spans="1:7" ht="15" customHeight="1">
      <c r="A9" s="225" t="s">
        <v>287</v>
      </c>
      <c r="B9" s="225" t="s">
        <v>111</v>
      </c>
      <c r="C9" s="225" t="s">
        <v>233</v>
      </c>
    </row>
    <row r="10" spans="1:7" ht="14.25" customHeight="1">
      <c r="A10" s="226"/>
      <c r="B10" s="226"/>
      <c r="C10" s="226"/>
    </row>
    <row r="11" spans="1:7" s="10" customFormat="1" ht="15.75">
      <c r="A11" s="103"/>
      <c r="B11" s="45" t="s">
        <v>115</v>
      </c>
      <c r="C11" s="190"/>
    </row>
    <row r="12" spans="1:7" s="10" customFormat="1" ht="15.75">
      <c r="A12" s="67">
        <v>300105134</v>
      </c>
      <c r="B12" s="45" t="s">
        <v>112</v>
      </c>
      <c r="C12" s="25"/>
    </row>
    <row r="13" spans="1:7" s="10" customFormat="1" ht="15.75">
      <c r="A13" s="42"/>
      <c r="B13" s="45" t="s">
        <v>113</v>
      </c>
      <c r="C13" s="25"/>
      <c r="D13" s="12"/>
    </row>
    <row r="14" spans="1:7" s="10" customFormat="1" ht="15.75">
      <c r="A14" s="17" t="s">
        <v>309</v>
      </c>
      <c r="B14" s="45" t="s">
        <v>286</v>
      </c>
      <c r="C14" s="25"/>
      <c r="D14" s="12"/>
    </row>
    <row r="15" spans="1:7" s="10" customFormat="1" ht="15.75">
      <c r="A15" s="17" t="s">
        <v>293</v>
      </c>
      <c r="B15" s="45" t="s">
        <v>160</v>
      </c>
      <c r="C15" s="191">
        <v>1395.17</v>
      </c>
      <c r="D15" s="12"/>
    </row>
    <row r="16" spans="1:7" s="10" customFormat="1" ht="15.75">
      <c r="A16" s="17" t="s">
        <v>290</v>
      </c>
      <c r="B16" s="45" t="s">
        <v>159</v>
      </c>
      <c r="C16" s="25"/>
      <c r="D16" s="12"/>
    </row>
    <row r="17" spans="1:5" s="10" customFormat="1" ht="15.75">
      <c r="A17" s="17" t="s">
        <v>292</v>
      </c>
      <c r="B17" s="45" t="s">
        <v>114</v>
      </c>
      <c r="C17" s="25"/>
      <c r="D17" s="12"/>
    </row>
    <row r="18" spans="1:5" s="10" customFormat="1" ht="15.75">
      <c r="A18" s="17" t="s">
        <v>291</v>
      </c>
      <c r="B18" s="45" t="s">
        <v>161</v>
      </c>
      <c r="C18" s="25"/>
      <c r="D18" s="12"/>
    </row>
    <row r="19" spans="1:5" ht="15.75">
      <c r="A19" s="17" t="s">
        <v>289</v>
      </c>
      <c r="B19" s="45" t="s">
        <v>388</v>
      </c>
      <c r="C19" s="25"/>
      <c r="D19" s="2"/>
    </row>
    <row r="20" spans="1:5" ht="15.75">
      <c r="A20" s="17"/>
      <c r="B20" s="45" t="s">
        <v>389</v>
      </c>
      <c r="C20" s="25">
        <v>0</v>
      </c>
      <c r="D20" s="2"/>
    </row>
    <row r="21" spans="1:5" ht="15.75">
      <c r="A21" s="17"/>
      <c r="B21" s="17" t="s">
        <v>116</v>
      </c>
      <c r="C21" s="191">
        <v>1623692.52</v>
      </c>
      <c r="D21" s="2"/>
      <c r="E21" s="154"/>
    </row>
    <row r="22" spans="1:5" ht="15.75">
      <c r="A22" s="17"/>
      <c r="B22" s="17" t="s">
        <v>117</v>
      </c>
      <c r="C22" s="25"/>
      <c r="D22" s="2"/>
    </row>
    <row r="23" spans="1:5" ht="15.75">
      <c r="A23" s="104"/>
      <c r="B23" s="17" t="s">
        <v>153</v>
      </c>
      <c r="C23" s="25"/>
      <c r="D23" s="2"/>
    </row>
    <row r="24" spans="1:5" ht="15.75">
      <c r="A24" s="104"/>
      <c r="B24" s="17" t="s">
        <v>118</v>
      </c>
      <c r="C24" s="108"/>
      <c r="D24" s="2"/>
    </row>
    <row r="25" spans="1:5" ht="15.75">
      <c r="A25" s="104"/>
      <c r="B25" s="42" t="s">
        <v>294</v>
      </c>
      <c r="C25" s="177">
        <f>SUM(C11:C24)</f>
        <v>1625087.69</v>
      </c>
      <c r="D25" s="2"/>
    </row>
    <row r="26" spans="1:5" ht="15.75">
      <c r="A26" s="102"/>
      <c r="B26" s="10"/>
    </row>
    <row r="27" spans="1:5" ht="8.25" customHeight="1">
      <c r="A27" s="102"/>
      <c r="C27" s="11"/>
    </row>
    <row r="28" spans="1:5" ht="15" customHeight="1">
      <c r="A28" s="105" t="s">
        <v>287</v>
      </c>
      <c r="B28" s="99" t="s">
        <v>285</v>
      </c>
      <c r="C28" s="105" t="s">
        <v>233</v>
      </c>
    </row>
    <row r="29" spans="1:5" ht="15.75">
      <c r="A29" s="17">
        <v>9995028000</v>
      </c>
      <c r="B29" s="17" t="s">
        <v>288</v>
      </c>
      <c r="C29" s="25"/>
    </row>
    <row r="30" spans="1:5" ht="15.75">
      <c r="A30" s="17">
        <v>9995028001</v>
      </c>
      <c r="B30" s="17" t="s">
        <v>284</v>
      </c>
      <c r="C30" s="25"/>
    </row>
    <row r="31" spans="1:5" ht="15.75">
      <c r="A31" s="17">
        <v>2110003000</v>
      </c>
      <c r="B31" s="98" t="s">
        <v>279</v>
      </c>
      <c r="C31" s="25"/>
    </row>
    <row r="32" spans="1:5" ht="15.75">
      <c r="A32" s="17">
        <v>9998014000</v>
      </c>
      <c r="B32" s="98" t="s">
        <v>280</v>
      </c>
      <c r="C32" s="25"/>
    </row>
    <row r="33" spans="1:3" ht="15.75">
      <c r="A33" s="17"/>
      <c r="B33" s="17" t="s">
        <v>281</v>
      </c>
      <c r="C33" s="106"/>
    </row>
    <row r="34" spans="1:3" ht="15.75">
      <c r="A34" s="17">
        <v>100198000</v>
      </c>
      <c r="B34" s="17" t="s">
        <v>282</v>
      </c>
      <c r="C34" s="25"/>
    </row>
    <row r="35" spans="1:3" ht="15.75">
      <c r="A35" s="17">
        <v>100198001</v>
      </c>
      <c r="B35" s="17" t="s">
        <v>283</v>
      </c>
      <c r="C35" s="106"/>
    </row>
    <row r="36" spans="1:3" ht="15.75">
      <c r="A36" s="17"/>
      <c r="B36" s="42" t="s">
        <v>295</v>
      </c>
      <c r="C36" s="107"/>
    </row>
    <row r="37" spans="1:3" ht="15.75">
      <c r="A37" s="102"/>
    </row>
    <row r="38" spans="1:3" ht="15.75">
      <c r="B38" s="42" t="s">
        <v>300</v>
      </c>
      <c r="C38" s="215">
        <f>+C25+C36</f>
        <v>1625087.69</v>
      </c>
    </row>
  </sheetData>
  <mergeCells count="7">
    <mergeCell ref="C9:C10"/>
    <mergeCell ref="A9:A10"/>
    <mergeCell ref="B2:C2"/>
    <mergeCell ref="B4:C4"/>
    <mergeCell ref="B5:C5"/>
    <mergeCell ref="B6:C6"/>
    <mergeCell ref="B9:B10"/>
  </mergeCells>
  <pageMargins left="0.11811023622047245" right="0.11811023622047245" top="0.74803149606299213" bottom="0.74803149606299213" header="0.31496062992125984" footer="0.31496062992125984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4"/>
  <sheetViews>
    <sheetView showGridLines="0" workbookViewId="0">
      <selection activeCell="B17" sqref="B17"/>
    </sheetView>
  </sheetViews>
  <sheetFormatPr baseColWidth="10" defaultRowHeight="15"/>
  <cols>
    <col min="1" max="1" width="59" customWidth="1"/>
    <col min="2" max="2" width="18" customWidth="1"/>
  </cols>
  <sheetData>
    <row r="2" spans="1:2" ht="20.25">
      <c r="A2" s="232" t="str">
        <f>+'Balanza Comprobacion'!A4:E4</f>
        <v>Servicio Regional VIII de Salud, Cibao Central</v>
      </c>
      <c r="B2" s="232"/>
    </row>
    <row r="3" spans="1:2" ht="20.25">
      <c r="A3" s="199" t="s">
        <v>457</v>
      </c>
      <c r="B3" s="199"/>
    </row>
    <row r="4" spans="1:2" ht="18.75">
      <c r="A4" s="228" t="s">
        <v>298</v>
      </c>
      <c r="B4" s="228"/>
    </row>
    <row r="5" spans="1:2" ht="18.75">
      <c r="A5" s="228" t="str">
        <f>+'Balanza Comprobacion'!A7:E7</f>
        <v>Del ejercicio terminado al 31 Marzo 2025</v>
      </c>
      <c r="B5" s="228"/>
    </row>
    <row r="6" spans="1:2" ht="18.75">
      <c r="A6" s="228" t="s">
        <v>0</v>
      </c>
      <c r="B6" s="228"/>
    </row>
    <row r="10" spans="1:2" ht="15" customHeight="1">
      <c r="A10" s="233" t="s">
        <v>119</v>
      </c>
      <c r="B10" s="229" t="s">
        <v>233</v>
      </c>
    </row>
    <row r="11" spans="1:2" ht="15" customHeight="1">
      <c r="A11" s="234"/>
      <c r="B11" s="230"/>
    </row>
    <row r="12" spans="1:2" ht="15.75" customHeight="1">
      <c r="A12" s="235"/>
      <c r="B12" s="231"/>
    </row>
    <row r="13" spans="1:2" ht="15.75">
      <c r="A13" s="86" t="s">
        <v>325</v>
      </c>
      <c r="B13" s="25"/>
    </row>
    <row r="14" spans="1:2" ht="15.75">
      <c r="A14" s="18" t="s">
        <v>120</v>
      </c>
      <c r="B14" s="25"/>
    </row>
    <row r="15" spans="1:2" ht="15.75">
      <c r="A15" s="18" t="s">
        <v>122</v>
      </c>
      <c r="B15" s="19"/>
    </row>
    <row r="16" spans="1:2" ht="15.75">
      <c r="A16" s="18" t="s">
        <v>454</v>
      </c>
      <c r="B16" s="211">
        <v>6456189.9800000004</v>
      </c>
    </row>
    <row r="17" spans="1:2" ht="15.75">
      <c r="A17" s="18" t="s">
        <v>154</v>
      </c>
      <c r="B17" s="19"/>
    </row>
    <row r="18" spans="1:2" ht="15.75">
      <c r="A18" s="41" t="s">
        <v>121</v>
      </c>
      <c r="B18" s="13">
        <f>+B13+B14+B15+B16+B17</f>
        <v>6456189.9800000004</v>
      </c>
    </row>
    <row r="19" spans="1:2">
      <c r="A19" s="15"/>
      <c r="B19" s="16"/>
    </row>
    <row r="20" spans="1:2">
      <c r="A20" s="15"/>
      <c r="B20" s="16"/>
    </row>
    <row r="21" spans="1:2">
      <c r="A21" s="15"/>
      <c r="B21" s="16"/>
    </row>
    <row r="22" spans="1:2">
      <c r="A22" s="15"/>
      <c r="B22" s="16"/>
    </row>
    <row r="23" spans="1:2">
      <c r="A23" s="15"/>
      <c r="B23" s="16"/>
    </row>
    <row r="24" spans="1:2">
      <c r="A24" s="15"/>
      <c r="B24" s="16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C16"/>
  <sheetViews>
    <sheetView showGridLines="0" workbookViewId="0">
      <selection activeCell="B13" sqref="B13"/>
    </sheetView>
  </sheetViews>
  <sheetFormatPr baseColWidth="10" defaultRowHeight="15"/>
  <cols>
    <col min="1" max="1" width="41" bestFit="1" customWidth="1"/>
    <col min="2" max="2" width="35" customWidth="1"/>
    <col min="3" max="3" width="12.7109375" bestFit="1" customWidth="1"/>
  </cols>
  <sheetData>
    <row r="2" spans="1:3" ht="18.75">
      <c r="A2" s="236" t="str">
        <f>+'Balanza Comprobacion'!A4:E4</f>
        <v>Servicio Regional VIII de Salud, Cibao Central</v>
      </c>
      <c r="B2" s="236"/>
    </row>
    <row r="3" spans="1:3" ht="18.75">
      <c r="A3" s="228" t="s">
        <v>329</v>
      </c>
      <c r="B3" s="228"/>
    </row>
    <row r="4" spans="1:3" ht="18.75">
      <c r="A4" s="228" t="str">
        <f>+'Balanza Comprobacion'!A7:E7</f>
        <v>Del ejercicio terminado al 31 Marzo 2025</v>
      </c>
      <c r="B4" s="228"/>
    </row>
    <row r="5" spans="1:3" ht="18.75">
      <c r="A5" s="228" t="s">
        <v>0</v>
      </c>
      <c r="B5" s="228"/>
    </row>
    <row r="6" spans="1:3" ht="18.75">
      <c r="A6" s="43"/>
      <c r="B6" s="43"/>
    </row>
    <row r="7" spans="1:3" ht="15.75">
      <c r="B7" s="35"/>
    </row>
    <row r="8" spans="1:3" ht="15.75">
      <c r="B8" s="35"/>
    </row>
    <row r="9" spans="1:3" ht="15" customHeight="1">
      <c r="A9" s="233" t="s">
        <v>119</v>
      </c>
      <c r="B9" s="229" t="s">
        <v>233</v>
      </c>
    </row>
    <row r="10" spans="1:3" ht="15" customHeight="1">
      <c r="A10" s="234"/>
      <c r="B10" s="230"/>
    </row>
    <row r="11" spans="1:3" ht="15.75" customHeight="1">
      <c r="A11" s="235"/>
      <c r="B11" s="231"/>
    </row>
    <row r="12" spans="1:3" ht="15.75">
      <c r="A12" s="46" t="s">
        <v>305</v>
      </c>
      <c r="B12" s="203">
        <v>1890636.91</v>
      </c>
    </row>
    <row r="13" spans="1:3" ht="15" customHeight="1">
      <c r="A13" s="36" t="s">
        <v>328</v>
      </c>
      <c r="B13" s="212">
        <f>+B12</f>
        <v>1890636.91</v>
      </c>
    </row>
    <row r="15" spans="1:3" ht="15" customHeight="1">
      <c r="C15" s="20"/>
    </row>
    <row r="16" spans="1:3">
      <c r="B16" s="152"/>
    </row>
  </sheetData>
  <mergeCells count="6">
    <mergeCell ref="B9:B11"/>
    <mergeCell ref="A2:B2"/>
    <mergeCell ref="A3:B3"/>
    <mergeCell ref="A4:B4"/>
    <mergeCell ref="A5:B5"/>
    <mergeCell ref="A9:A1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D17"/>
  <sheetViews>
    <sheetView showGridLines="0" workbookViewId="0">
      <selection activeCell="B14" sqref="B14"/>
    </sheetView>
  </sheetViews>
  <sheetFormatPr baseColWidth="10" defaultRowHeight="15"/>
  <cols>
    <col min="1" max="1" width="56.140625" customWidth="1"/>
    <col min="2" max="2" width="24.85546875" customWidth="1"/>
    <col min="4" max="4" width="17.5703125" customWidth="1"/>
  </cols>
  <sheetData>
    <row r="2" spans="1:4" ht="20.25">
      <c r="A2" s="232" t="str">
        <f>+'Balanza Comprobacion'!A4:E4</f>
        <v>Servicio Regional VIII de Salud, Cibao Central</v>
      </c>
      <c r="B2" s="232"/>
    </row>
    <row r="3" spans="1:4" ht="18.75">
      <c r="A3" s="228" t="s">
        <v>331</v>
      </c>
      <c r="B3" s="228"/>
    </row>
    <row r="4" spans="1:4" ht="18.75">
      <c r="A4" s="228" t="str">
        <f>+'Balanza Comprobacion'!A7:E7</f>
        <v>Del ejercicio terminado al 31 Marzo 2025</v>
      </c>
      <c r="B4" s="228"/>
    </row>
    <row r="5" spans="1:4" ht="18.75">
      <c r="A5" s="228" t="s">
        <v>0</v>
      </c>
      <c r="B5" s="228"/>
    </row>
    <row r="6" spans="1:4" ht="15.75">
      <c r="A6" s="10"/>
      <c r="B6" s="35"/>
    </row>
    <row r="7" spans="1:4" ht="15.75">
      <c r="A7" s="10"/>
      <c r="B7" s="35"/>
    </row>
    <row r="8" spans="1:4">
      <c r="A8" s="233" t="s">
        <v>119</v>
      </c>
      <c r="B8" s="229" t="s">
        <v>233</v>
      </c>
    </row>
    <row r="9" spans="1:4">
      <c r="A9" s="234"/>
      <c r="B9" s="230"/>
    </row>
    <row r="10" spans="1:4">
      <c r="A10" s="235"/>
      <c r="B10" s="231"/>
    </row>
    <row r="11" spans="1:4" ht="15.75">
      <c r="A11" s="48" t="s">
        <v>170</v>
      </c>
      <c r="B11" s="188">
        <v>114000</v>
      </c>
    </row>
    <row r="12" spans="1:4">
      <c r="A12" s="39" t="s">
        <v>169</v>
      </c>
      <c r="B12" s="184">
        <v>54450</v>
      </c>
    </row>
    <row r="13" spans="1:4" ht="15.75">
      <c r="A13" s="39" t="s">
        <v>171</v>
      </c>
      <c r="B13" s="185"/>
    </row>
    <row r="14" spans="1:4">
      <c r="A14" s="39" t="s">
        <v>408</v>
      </c>
      <c r="B14" s="186">
        <v>3083.32</v>
      </c>
      <c r="D14" s="154"/>
    </row>
    <row r="15" spans="1:4">
      <c r="A15" s="39" t="s">
        <v>409</v>
      </c>
      <c r="B15" s="186">
        <v>1620609.2</v>
      </c>
      <c r="D15" s="11"/>
    </row>
    <row r="16" spans="1:4" ht="15.75">
      <c r="A16" s="39" t="s">
        <v>414</v>
      </c>
      <c r="B16" s="187">
        <v>2130</v>
      </c>
    </row>
    <row r="17" spans="1:2" ht="15.75">
      <c r="A17" s="36" t="s">
        <v>332</v>
      </c>
      <c r="B17" s="210">
        <f>SUM(B11:B16)</f>
        <v>1794272.52</v>
      </c>
    </row>
  </sheetData>
  <mergeCells count="6">
    <mergeCell ref="A8:A10"/>
    <mergeCell ref="B8:B10"/>
    <mergeCell ref="A2:B2"/>
    <mergeCell ref="A4:B4"/>
    <mergeCell ref="A3:B3"/>
    <mergeCell ref="A5:B5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14"/>
  <sheetViews>
    <sheetView showGridLines="0" workbookViewId="0">
      <selection activeCell="B11" sqref="B11"/>
    </sheetView>
  </sheetViews>
  <sheetFormatPr baseColWidth="10" defaultRowHeight="15"/>
  <cols>
    <col min="1" max="1" width="46.85546875" customWidth="1"/>
    <col min="2" max="2" width="22.7109375" customWidth="1"/>
  </cols>
  <sheetData>
    <row r="2" spans="1:2" ht="20.25">
      <c r="A2" s="232" t="str">
        <f>+'Balanza Comprobacion'!A4:E4</f>
        <v>Servicio Regional VIII de Salud, Cibao Central</v>
      </c>
      <c r="B2" s="232"/>
    </row>
    <row r="3" spans="1:2" ht="18.75">
      <c r="A3" s="228" t="s">
        <v>317</v>
      </c>
      <c r="B3" s="228"/>
    </row>
    <row r="4" spans="1:2" ht="18.75">
      <c r="A4" s="228" t="str">
        <f>+'Balanza Comprobacion'!A7:E7</f>
        <v>Del ejercicio terminado al 31 Marzo 2025</v>
      </c>
      <c r="B4" s="228"/>
    </row>
    <row r="5" spans="1:2" ht="18.75">
      <c r="A5" s="228" t="s">
        <v>0</v>
      </c>
      <c r="B5" s="228"/>
    </row>
    <row r="6" spans="1:2" ht="15.75">
      <c r="A6" s="10"/>
      <c r="B6" s="35"/>
    </row>
    <row r="7" spans="1:2" ht="15.75">
      <c r="A7" s="10"/>
      <c r="B7" s="35"/>
    </row>
    <row r="8" spans="1:2">
      <c r="A8" s="233" t="s">
        <v>119</v>
      </c>
      <c r="B8" s="229" t="s">
        <v>233</v>
      </c>
    </row>
    <row r="9" spans="1:2">
      <c r="A9" s="234"/>
      <c r="B9" s="230"/>
    </row>
    <row r="10" spans="1:2">
      <c r="A10" s="235"/>
      <c r="B10" s="231"/>
    </row>
    <row r="11" spans="1:2" ht="15.75">
      <c r="A11" s="48" t="s">
        <v>170</v>
      </c>
      <c r="B11" s="188"/>
    </row>
    <row r="12" spans="1:2">
      <c r="A12" s="39" t="s">
        <v>169</v>
      </c>
      <c r="B12" s="184"/>
    </row>
    <row r="13" spans="1:2" ht="15.75">
      <c r="A13" s="39" t="s">
        <v>171</v>
      </c>
      <c r="B13" s="19"/>
    </row>
    <row r="14" spans="1:2" ht="17.25">
      <c r="A14" s="36" t="s">
        <v>327</v>
      </c>
      <c r="B14" s="189">
        <f>+B11+B12+B13</f>
        <v>0</v>
      </c>
    </row>
  </sheetData>
  <mergeCells count="6">
    <mergeCell ref="A2:B2"/>
    <mergeCell ref="A3:B3"/>
    <mergeCell ref="A4:B4"/>
    <mergeCell ref="A5:B5"/>
    <mergeCell ref="A8:A10"/>
    <mergeCell ref="B8:B10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8"/>
  <sheetViews>
    <sheetView showGridLines="0" topLeftCell="A13" zoomScale="85" zoomScaleNormal="85" workbookViewId="0">
      <selection activeCell="B12" sqref="B12"/>
    </sheetView>
  </sheetViews>
  <sheetFormatPr baseColWidth="10" defaultRowHeight="15"/>
  <cols>
    <col min="1" max="1" width="70.85546875" customWidth="1"/>
    <col min="2" max="2" width="19.140625" style="175" customWidth="1"/>
  </cols>
  <sheetData>
    <row r="2" spans="1:2" ht="22.5">
      <c r="A2" s="237" t="str">
        <f>+'Balanza Comprobacion'!A4:E4</f>
        <v>Servicio Regional VIII de Salud, Cibao Central</v>
      </c>
      <c r="B2" s="237"/>
    </row>
    <row r="3" spans="1:2" ht="18.75">
      <c r="A3" s="228" t="s">
        <v>320</v>
      </c>
      <c r="B3" s="228"/>
    </row>
    <row r="4" spans="1:2" ht="18.75">
      <c r="A4" s="198" t="s">
        <v>457</v>
      </c>
      <c r="B4" s="198"/>
    </row>
    <row r="5" spans="1:2" ht="18.75">
      <c r="A5" s="228" t="str">
        <f>+'Balanza Comprobacion'!A7:E7</f>
        <v>Del ejercicio terminado al 31 Marzo 2025</v>
      </c>
      <c r="B5" s="228"/>
    </row>
    <row r="6" spans="1:2" ht="18.75">
      <c r="A6" s="228" t="s">
        <v>0</v>
      </c>
      <c r="B6" s="228"/>
    </row>
    <row r="9" spans="1:2">
      <c r="A9" s="238" t="s">
        <v>143</v>
      </c>
      <c r="B9" s="240" t="s">
        <v>233</v>
      </c>
    </row>
    <row r="10" spans="1:2">
      <c r="A10" s="239"/>
      <c r="B10" s="241"/>
    </row>
    <row r="11" spans="1:2" ht="15.75">
      <c r="A11" s="17" t="s">
        <v>116</v>
      </c>
      <c r="B11" s="176">
        <v>2126862.7799999998</v>
      </c>
    </row>
    <row r="12" spans="1:2" ht="15.75">
      <c r="A12" s="68" t="s">
        <v>146</v>
      </c>
      <c r="B12" s="177">
        <f>SUM(B11)</f>
        <v>2126862.7799999998</v>
      </c>
    </row>
    <row r="13" spans="1:2" ht="15.75">
      <c r="B13" s="178"/>
    </row>
    <row r="14" spans="1:2" ht="15.75">
      <c r="A14" s="174" t="s">
        <v>145</v>
      </c>
      <c r="B14" s="179" t="s">
        <v>233</v>
      </c>
    </row>
    <row r="15" spans="1:2" ht="15.75">
      <c r="A15" s="94" t="s">
        <v>144</v>
      </c>
      <c r="B15" s="213">
        <v>72250</v>
      </c>
    </row>
    <row r="16" spans="1:2" ht="15.75">
      <c r="A16" s="45" t="s">
        <v>112</v>
      </c>
      <c r="B16" s="176">
        <v>0</v>
      </c>
    </row>
    <row r="17" spans="1:2" ht="15.75">
      <c r="A17" s="45" t="s">
        <v>113</v>
      </c>
      <c r="B17" s="176">
        <v>0</v>
      </c>
    </row>
    <row r="18" spans="1:2" ht="15.75">
      <c r="A18" s="45" t="s">
        <v>160</v>
      </c>
      <c r="B18" s="176"/>
    </row>
    <row r="19" spans="1:2" ht="15.75">
      <c r="A19" s="45" t="s">
        <v>159</v>
      </c>
      <c r="B19" s="176"/>
    </row>
    <row r="20" spans="1:2" ht="15.75">
      <c r="A20" s="45" t="s">
        <v>114</v>
      </c>
      <c r="B20" s="176"/>
    </row>
    <row r="21" spans="1:2" ht="15.75">
      <c r="A21" s="45" t="s">
        <v>161</v>
      </c>
      <c r="B21" s="176"/>
    </row>
    <row r="22" spans="1:2" ht="15.75">
      <c r="A22" s="45" t="s">
        <v>158</v>
      </c>
      <c r="B22" s="176"/>
    </row>
    <row r="23" spans="1:2" ht="15.75">
      <c r="A23" s="17" t="s">
        <v>117</v>
      </c>
      <c r="B23" s="180"/>
    </row>
    <row r="24" spans="1:2" ht="15.75">
      <c r="A24" s="17" t="s">
        <v>153</v>
      </c>
      <c r="B24" s="176"/>
    </row>
    <row r="25" spans="1:2" ht="15.75">
      <c r="A25" s="45" t="s">
        <v>279</v>
      </c>
      <c r="B25" s="176"/>
    </row>
    <row r="26" spans="1:2" ht="15.75">
      <c r="A26" s="17" t="s">
        <v>282</v>
      </c>
      <c r="B26" s="176"/>
    </row>
    <row r="27" spans="1:2" ht="18.75">
      <c r="A27" s="69" t="s">
        <v>146</v>
      </c>
      <c r="B27" s="176">
        <f>SUM(B15:B26)</f>
        <v>72250</v>
      </c>
    </row>
    <row r="28" spans="1:2" ht="18.75">
      <c r="A28" s="69" t="s">
        <v>109</v>
      </c>
      <c r="B28" s="181">
        <f>+B12+B27</f>
        <v>2199112.7799999998</v>
      </c>
    </row>
  </sheetData>
  <mergeCells count="6">
    <mergeCell ref="A2:B2"/>
    <mergeCell ref="A3:B3"/>
    <mergeCell ref="A5:B5"/>
    <mergeCell ref="A6:B6"/>
    <mergeCell ref="A9:A10"/>
    <mergeCell ref="B9:B1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67"/>
  <sheetViews>
    <sheetView showGridLines="0" topLeftCell="A29" workbookViewId="0">
      <selection activeCell="B30" sqref="B30"/>
    </sheetView>
  </sheetViews>
  <sheetFormatPr baseColWidth="10" defaultRowHeight="15"/>
  <cols>
    <col min="1" max="1" width="62.140625" customWidth="1"/>
    <col min="2" max="2" width="27.28515625" style="175" customWidth="1"/>
    <col min="3" max="3" width="31" customWidth="1"/>
  </cols>
  <sheetData>
    <row r="1" spans="1:2" ht="20.25">
      <c r="A1" s="242" t="str">
        <f>+'Balanza Comprobacion'!A4:E4</f>
        <v>Servicio Regional VIII de Salud, Cibao Central</v>
      </c>
      <c r="B1" s="242"/>
    </row>
    <row r="2" spans="1:2" ht="15.75">
      <c r="A2" s="243" t="s">
        <v>322</v>
      </c>
      <c r="B2" s="243"/>
    </row>
    <row r="3" spans="1:2" ht="15.75">
      <c r="A3" s="243" t="str">
        <f>+'Balanza Comprobacion'!A7:E7</f>
        <v>Del ejercicio terminado al 31 Marzo 2025</v>
      </c>
      <c r="B3" s="243"/>
    </row>
    <row r="4" spans="1:2" ht="15" customHeight="1">
      <c r="A4" s="243" t="s">
        <v>0</v>
      </c>
      <c r="B4" s="243"/>
    </row>
    <row r="5" spans="1:2" ht="15" customHeight="1"/>
    <row r="6" spans="1:2" ht="15" customHeight="1">
      <c r="A6" s="105" t="s">
        <v>268</v>
      </c>
      <c r="B6" s="182" t="s">
        <v>233</v>
      </c>
    </row>
    <row r="7" spans="1:2" ht="15.75">
      <c r="A7" s="96" t="s">
        <v>269</v>
      </c>
      <c r="B7" s="179">
        <v>0</v>
      </c>
    </row>
    <row r="8" spans="1:2" ht="15.75">
      <c r="A8" s="96" t="s">
        <v>147</v>
      </c>
      <c r="B8" s="180"/>
    </row>
    <row r="9" spans="1:2" ht="15" customHeight="1">
      <c r="A9" s="96" t="s">
        <v>235</v>
      </c>
      <c r="B9" s="180">
        <v>0</v>
      </c>
    </row>
    <row r="10" spans="1:2" ht="15" customHeight="1">
      <c r="A10" s="96" t="s">
        <v>236</v>
      </c>
      <c r="B10" s="180">
        <v>113409</v>
      </c>
    </row>
    <row r="11" spans="1:2" ht="15.75">
      <c r="A11" s="96" t="s">
        <v>237</v>
      </c>
      <c r="B11" s="180">
        <v>0</v>
      </c>
    </row>
    <row r="12" spans="1:2" ht="15.75">
      <c r="A12" s="96" t="s">
        <v>238</v>
      </c>
      <c r="B12" s="180">
        <v>0</v>
      </c>
    </row>
    <row r="13" spans="1:2" ht="15.75">
      <c r="A13" s="96" t="s">
        <v>239</v>
      </c>
      <c r="B13" s="180">
        <v>0</v>
      </c>
    </row>
    <row r="14" spans="1:2" ht="15.75">
      <c r="A14" s="96" t="s">
        <v>240</v>
      </c>
      <c r="B14" s="180">
        <v>0</v>
      </c>
    </row>
    <row r="15" spans="1:2" ht="15.75">
      <c r="A15" s="96" t="s">
        <v>241</v>
      </c>
      <c r="B15" s="180">
        <v>0</v>
      </c>
    </row>
    <row r="16" spans="1:2" ht="15.75">
      <c r="A16" s="96" t="s">
        <v>242</v>
      </c>
      <c r="B16" s="180">
        <v>2130</v>
      </c>
    </row>
    <row r="17" spans="1:2" ht="15.75">
      <c r="A17" s="96" t="s">
        <v>341</v>
      </c>
      <c r="B17" s="180">
        <v>0</v>
      </c>
    </row>
    <row r="18" spans="1:2" ht="15.75">
      <c r="A18" s="96" t="s">
        <v>243</v>
      </c>
      <c r="B18" s="180">
        <v>0</v>
      </c>
    </row>
    <row r="19" spans="1:2" ht="15.75">
      <c r="A19" s="96" t="s">
        <v>270</v>
      </c>
      <c r="B19" s="180">
        <v>0</v>
      </c>
    </row>
    <row r="20" spans="1:2" ht="15.75">
      <c r="A20" s="96" t="s">
        <v>271</v>
      </c>
      <c r="B20" s="180">
        <v>85123.33</v>
      </c>
    </row>
    <row r="21" spans="1:2" ht="15.75">
      <c r="A21" s="96" t="s">
        <v>244</v>
      </c>
      <c r="B21" s="180"/>
    </row>
    <row r="22" spans="1:2" ht="15.75">
      <c r="A22" s="96" t="s">
        <v>245</v>
      </c>
      <c r="B22" s="180"/>
    </row>
    <row r="23" spans="1:2" ht="15.75">
      <c r="A23" s="96" t="s">
        <v>246</v>
      </c>
      <c r="B23" s="180">
        <v>0</v>
      </c>
    </row>
    <row r="24" spans="1:2" ht="15.75">
      <c r="A24" s="96" t="s">
        <v>247</v>
      </c>
      <c r="B24" s="180"/>
    </row>
    <row r="25" spans="1:2" ht="15.75">
      <c r="A25" s="96" t="s">
        <v>248</v>
      </c>
      <c r="B25" s="180"/>
    </row>
    <row r="26" spans="1:2" ht="15.75">
      <c r="A26" s="96" t="s">
        <v>249</v>
      </c>
      <c r="B26" s="180">
        <v>7000</v>
      </c>
    </row>
    <row r="27" spans="1:2" ht="15.75">
      <c r="A27" s="96" t="s">
        <v>148</v>
      </c>
      <c r="B27" s="180">
        <v>0</v>
      </c>
    </row>
    <row r="28" spans="1:2" ht="15.75">
      <c r="A28" s="96" t="s">
        <v>250</v>
      </c>
      <c r="B28" s="180"/>
    </row>
    <row r="29" spans="1:2" ht="15.75">
      <c r="A29" s="96" t="s">
        <v>149</v>
      </c>
      <c r="B29" s="180">
        <v>293126.46999999997</v>
      </c>
    </row>
    <row r="30" spans="1:2" ht="15.75">
      <c r="A30" s="96" t="s">
        <v>272</v>
      </c>
      <c r="B30" s="180"/>
    </row>
    <row r="31" spans="1:2" ht="15.75">
      <c r="A31" s="96" t="s">
        <v>150</v>
      </c>
      <c r="B31" s="180">
        <v>479181</v>
      </c>
    </row>
    <row r="32" spans="1:2" ht="15.75">
      <c r="A32" s="96" t="s">
        <v>340</v>
      </c>
      <c r="B32" s="180">
        <v>565451</v>
      </c>
    </row>
    <row r="33" spans="1:2" ht="15.75">
      <c r="A33" s="96" t="s">
        <v>151</v>
      </c>
      <c r="B33" s="180"/>
    </row>
    <row r="34" spans="1:2" ht="15.75">
      <c r="A34" s="96" t="s">
        <v>251</v>
      </c>
      <c r="B34" s="180"/>
    </row>
    <row r="35" spans="1:2" ht="15.75">
      <c r="A35" s="96" t="s">
        <v>252</v>
      </c>
      <c r="B35" s="180"/>
    </row>
    <row r="36" spans="1:2" ht="15.75">
      <c r="A36" s="96" t="s">
        <v>253</v>
      </c>
      <c r="B36" s="180"/>
    </row>
    <row r="37" spans="1:2" ht="15.75">
      <c r="A37" s="96" t="s">
        <v>254</v>
      </c>
      <c r="B37" s="180"/>
    </row>
    <row r="38" spans="1:2" ht="15.75">
      <c r="A38" s="96" t="s">
        <v>255</v>
      </c>
      <c r="B38" s="180"/>
    </row>
    <row r="39" spans="1:2" ht="15.75">
      <c r="A39" s="96" t="s">
        <v>334</v>
      </c>
      <c r="B39" s="180">
        <v>231179.2</v>
      </c>
    </row>
    <row r="40" spans="1:2" ht="15.75">
      <c r="A40" s="96" t="s">
        <v>335</v>
      </c>
      <c r="B40" s="180"/>
    </row>
    <row r="41" spans="1:2" ht="15.75">
      <c r="A41" s="96" t="s">
        <v>336</v>
      </c>
      <c r="B41" s="180"/>
    </row>
    <row r="42" spans="1:2" ht="15.75">
      <c r="A42" s="96" t="s">
        <v>337</v>
      </c>
      <c r="B42" s="180">
        <v>558088.06000000006</v>
      </c>
    </row>
    <row r="43" spans="1:2" ht="15.75">
      <c r="A43" s="96" t="s">
        <v>338</v>
      </c>
      <c r="B43" s="180">
        <v>15800.11</v>
      </c>
    </row>
    <row r="44" spans="1:2" ht="15.75">
      <c r="A44" s="96" t="s">
        <v>339</v>
      </c>
      <c r="B44" s="180">
        <v>0</v>
      </c>
    </row>
    <row r="45" spans="1:2" ht="15.75">
      <c r="A45" s="96" t="s">
        <v>410</v>
      </c>
      <c r="B45" s="180">
        <v>0</v>
      </c>
    </row>
    <row r="46" spans="1:2" ht="15.75">
      <c r="A46" s="96" t="s">
        <v>273</v>
      </c>
      <c r="B46" s="180">
        <v>0</v>
      </c>
    </row>
    <row r="47" spans="1:2" ht="15.75">
      <c r="A47" s="96" t="s">
        <v>274</v>
      </c>
      <c r="B47" s="180">
        <v>0</v>
      </c>
    </row>
    <row r="48" spans="1:2" ht="15.75">
      <c r="A48" s="96" t="s">
        <v>275</v>
      </c>
      <c r="B48" s="180">
        <v>0</v>
      </c>
    </row>
    <row r="49" spans="1:2" ht="15.75">
      <c r="A49" s="96" t="s">
        <v>256</v>
      </c>
      <c r="B49" s="180">
        <v>0</v>
      </c>
    </row>
    <row r="50" spans="1:2" ht="15.75">
      <c r="A50" s="96" t="s">
        <v>257</v>
      </c>
      <c r="B50" s="180">
        <v>0</v>
      </c>
    </row>
    <row r="51" spans="1:2" ht="15.75">
      <c r="A51" s="96" t="s">
        <v>276</v>
      </c>
      <c r="B51" s="180"/>
    </row>
    <row r="52" spans="1:2" ht="15.75">
      <c r="A52" s="96" t="s">
        <v>258</v>
      </c>
      <c r="B52" s="180">
        <v>0</v>
      </c>
    </row>
    <row r="53" spans="1:2" ht="15.75">
      <c r="A53" s="96" t="s">
        <v>259</v>
      </c>
      <c r="B53" s="180">
        <v>0</v>
      </c>
    </row>
    <row r="54" spans="1:2" ht="15.75">
      <c r="A54" s="96" t="s">
        <v>260</v>
      </c>
      <c r="B54" s="180">
        <v>0</v>
      </c>
    </row>
    <row r="55" spans="1:2" ht="15.75">
      <c r="A55" s="96" t="s">
        <v>310</v>
      </c>
      <c r="B55" s="180">
        <v>0</v>
      </c>
    </row>
    <row r="56" spans="1:2" ht="15.75">
      <c r="A56" s="96" t="s">
        <v>374</v>
      </c>
      <c r="B56" s="180">
        <v>4023.09</v>
      </c>
    </row>
    <row r="57" spans="1:2" ht="15.75">
      <c r="A57" s="96" t="s">
        <v>277</v>
      </c>
      <c r="B57" s="180">
        <v>0</v>
      </c>
    </row>
    <row r="58" spans="1:2" ht="15.75">
      <c r="A58" s="96" t="s">
        <v>278</v>
      </c>
      <c r="B58" s="180">
        <v>0</v>
      </c>
    </row>
    <row r="59" spans="1:2" ht="15.75">
      <c r="A59" s="96" t="s">
        <v>152</v>
      </c>
      <c r="B59" s="180">
        <v>0</v>
      </c>
    </row>
    <row r="60" spans="1:2" ht="15.75">
      <c r="A60" s="96" t="s">
        <v>261</v>
      </c>
      <c r="B60" s="180">
        <v>0</v>
      </c>
    </row>
    <row r="61" spans="1:2" ht="15.75">
      <c r="A61" s="96" t="s">
        <v>262</v>
      </c>
      <c r="B61" s="180">
        <v>0</v>
      </c>
    </row>
    <row r="62" spans="1:2" ht="15.75">
      <c r="A62" s="96" t="s">
        <v>263</v>
      </c>
      <c r="B62" s="180">
        <v>0</v>
      </c>
    </row>
    <row r="63" spans="1:2" ht="15.75">
      <c r="A63" s="96" t="s">
        <v>264</v>
      </c>
      <c r="B63" s="180">
        <v>0</v>
      </c>
    </row>
    <row r="64" spans="1:2" ht="15.75">
      <c r="A64" s="96" t="s">
        <v>265</v>
      </c>
      <c r="B64" s="180">
        <v>0</v>
      </c>
    </row>
    <row r="65" spans="1:3" ht="15.75">
      <c r="A65" s="96" t="s">
        <v>266</v>
      </c>
      <c r="B65" s="180">
        <v>0</v>
      </c>
    </row>
    <row r="66" spans="1:3" ht="15.75">
      <c r="A66" s="97" t="s">
        <v>267</v>
      </c>
      <c r="B66" s="183">
        <f>SUM(B8:B65)</f>
        <v>2354511.2599999998</v>
      </c>
      <c r="C66" s="152"/>
    </row>
    <row r="67" spans="1:3">
      <c r="A67" s="95"/>
      <c r="C67" s="20"/>
    </row>
  </sheetData>
  <mergeCells count="4">
    <mergeCell ref="A1:B1"/>
    <mergeCell ref="A2:B2"/>
    <mergeCell ref="A3:B3"/>
    <mergeCell ref="A4:B4"/>
  </mergeCells>
  <pageMargins left="0.31496062992125984" right="0.31496062992125984" top="0.15748031496062992" bottom="0.15748031496062992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4"/>
  <sheetViews>
    <sheetView workbookViewId="0">
      <selection activeCell="B13" sqref="B13"/>
    </sheetView>
  </sheetViews>
  <sheetFormatPr baseColWidth="10" defaultRowHeight="15"/>
  <cols>
    <col min="1" max="1" width="59.85546875" customWidth="1"/>
    <col min="2" max="2" width="21.42578125" customWidth="1"/>
    <col min="4" max="4" width="19.85546875" bestFit="1" customWidth="1"/>
  </cols>
  <sheetData>
    <row r="1" spans="1:4" ht="15.75">
      <c r="A1" s="222" t="s">
        <v>392</v>
      </c>
      <c r="B1" s="222"/>
    </row>
    <row r="2" spans="1:4" ht="18.75">
      <c r="A2" s="228" t="s">
        <v>313</v>
      </c>
      <c r="B2" s="228"/>
    </row>
    <row r="3" spans="1:4" ht="18.75">
      <c r="A3" s="228" t="str">
        <f>+'Cuenta por Cobrar'!A5:B5</f>
        <v>Del ejercicio terminado al 31 Marzo 2025</v>
      </c>
      <c r="B3" s="228"/>
    </row>
    <row r="4" spans="1:4" ht="18.75">
      <c r="A4" s="228" t="s">
        <v>0</v>
      </c>
      <c r="B4" s="228"/>
    </row>
    <row r="5" spans="1:4" ht="15.75">
      <c r="A5" s="26"/>
    </row>
    <row r="7" spans="1:4">
      <c r="A7" s="244" t="s">
        <v>123</v>
      </c>
      <c r="B7" s="229" t="s">
        <v>233</v>
      </c>
    </row>
    <row r="8" spans="1:4">
      <c r="A8" s="245"/>
      <c r="B8" s="230"/>
    </row>
    <row r="9" spans="1:4">
      <c r="A9" s="246"/>
      <c r="B9" s="231"/>
    </row>
    <row r="10" spans="1:4" ht="15.75">
      <c r="A10" s="87" t="s">
        <v>157</v>
      </c>
      <c r="B10" s="23">
        <v>129193.41</v>
      </c>
    </row>
    <row r="11" spans="1:4" ht="15.75">
      <c r="A11" s="88" t="s">
        <v>156</v>
      </c>
      <c r="B11" s="23">
        <v>1335304</v>
      </c>
      <c r="D11">
        <v>1235304</v>
      </c>
    </row>
    <row r="12" spans="1:4" ht="15.75">
      <c r="A12" s="88" t="s">
        <v>155</v>
      </c>
      <c r="B12" s="25">
        <v>1432540</v>
      </c>
      <c r="D12">
        <v>1332540</v>
      </c>
    </row>
    <row r="13" spans="1:4">
      <c r="A13" s="21" t="s">
        <v>124</v>
      </c>
      <c r="B13" s="22">
        <f>SUM(B10:B12)</f>
        <v>2897037.41</v>
      </c>
      <c r="D13" s="150"/>
    </row>
    <row r="14" spans="1:4">
      <c r="D14" s="11"/>
    </row>
  </sheetData>
  <mergeCells count="6">
    <mergeCell ref="A1:B1"/>
    <mergeCell ref="A3:B3"/>
    <mergeCell ref="A4:B4"/>
    <mergeCell ref="A2:B2"/>
    <mergeCell ref="B7:B9"/>
    <mergeCell ref="A7:A9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O95"/>
  <sheetViews>
    <sheetView showGridLines="0" topLeftCell="A16" workbookViewId="0">
      <selection activeCell="P25" sqref="P25"/>
    </sheetView>
  </sheetViews>
  <sheetFormatPr baseColWidth="10" defaultColWidth="11.42578125" defaultRowHeight="15"/>
  <cols>
    <col min="1" max="1" width="2.42578125" style="4" customWidth="1"/>
    <col min="2" max="2" width="3.85546875" style="1" customWidth="1"/>
    <col min="3" max="3" width="4.28515625" style="1" customWidth="1"/>
    <col min="4" max="4" width="55.140625" style="1" customWidth="1"/>
    <col min="5" max="5" width="1.7109375" style="1" customWidth="1"/>
    <col min="6" max="6" width="17.140625" style="1" customWidth="1"/>
    <col min="7" max="7" width="1.7109375" style="1" customWidth="1"/>
    <col min="8" max="8" width="14.140625" style="1" customWidth="1"/>
    <col min="9" max="9" width="2.7109375" style="1" customWidth="1"/>
    <col min="10" max="10" width="31" style="1" customWidth="1"/>
    <col min="11" max="11" width="12.5703125" style="1" bestFit="1" customWidth="1"/>
    <col min="12" max="12" width="11.5703125" style="1" bestFit="1" customWidth="1"/>
    <col min="13" max="13" width="11.42578125" style="1"/>
    <col min="14" max="16384" width="11.42578125" style="4"/>
  </cols>
  <sheetData>
    <row r="2" spans="2:13" ht="18.75">
      <c r="C2" s="228" t="str">
        <f>+'ESF SNS'!C2:H2</f>
        <v>HOSPITAL MUNICIPAL FANTINO</v>
      </c>
      <c r="D2" s="228"/>
      <c r="E2" s="228"/>
      <c r="F2" s="228"/>
      <c r="G2" s="228"/>
      <c r="H2" s="228"/>
    </row>
    <row r="3" spans="2:13" ht="15.75">
      <c r="C3" s="243" t="s">
        <v>173</v>
      </c>
      <c r="D3" s="243"/>
      <c r="E3" s="243"/>
      <c r="F3" s="243"/>
      <c r="G3" s="243"/>
      <c r="H3" s="243"/>
    </row>
    <row r="4" spans="2:13" ht="15.75">
      <c r="C4" s="243" t="str">
        <f>+'ESF SNS'!C4:H4</f>
        <v>Al 31 de Marzo de 2025</v>
      </c>
      <c r="D4" s="243"/>
      <c r="E4" s="243"/>
      <c r="F4" s="243"/>
      <c r="G4" s="243"/>
      <c r="H4" s="243"/>
    </row>
    <row r="5" spans="2:13" ht="15.75">
      <c r="C5" s="243" t="s">
        <v>0</v>
      </c>
      <c r="D5" s="243"/>
      <c r="E5" s="243"/>
      <c r="F5" s="243"/>
      <c r="G5" s="243"/>
      <c r="H5" s="243"/>
    </row>
    <row r="6" spans="2:13">
      <c r="D6" s="49"/>
      <c r="E6" s="49"/>
      <c r="F6" s="54"/>
    </row>
    <row r="7" spans="2:13">
      <c r="F7" s="70">
        <v>2023</v>
      </c>
      <c r="G7" s="50"/>
      <c r="H7" s="70">
        <v>2024</v>
      </c>
    </row>
    <row r="8" spans="2:13">
      <c r="C8" s="6" t="s">
        <v>174</v>
      </c>
      <c r="D8" s="51"/>
      <c r="E8" s="51"/>
      <c r="F8" s="52"/>
      <c r="G8" s="53"/>
      <c r="H8" s="53"/>
      <c r="K8" s="54"/>
    </row>
    <row r="9" spans="2:13" customFormat="1">
      <c r="B9" s="2"/>
      <c r="C9" s="2"/>
      <c r="D9" s="73" t="s">
        <v>175</v>
      </c>
      <c r="E9" s="1"/>
      <c r="F9" s="56">
        <v>0</v>
      </c>
      <c r="G9" s="57"/>
      <c r="H9" s="56">
        <v>0</v>
      </c>
      <c r="I9" s="2"/>
      <c r="J9" s="2"/>
      <c r="K9" s="56"/>
      <c r="L9" s="2"/>
      <c r="M9" s="2"/>
    </row>
    <row r="10" spans="2:13" customFormat="1">
      <c r="B10" s="2"/>
      <c r="C10" s="2"/>
      <c r="D10" s="73" t="s">
        <v>176</v>
      </c>
      <c r="E10" s="1"/>
      <c r="F10" s="56">
        <v>0</v>
      </c>
      <c r="G10" s="57"/>
      <c r="H10" s="56">
        <v>0</v>
      </c>
      <c r="I10" s="2"/>
      <c r="J10" s="2"/>
      <c r="K10" s="56"/>
      <c r="L10" s="2"/>
      <c r="M10" s="2"/>
    </row>
    <row r="11" spans="2:13" customFormat="1">
      <c r="B11" s="2"/>
      <c r="C11" s="2"/>
      <c r="D11" s="73" t="s">
        <v>177</v>
      </c>
      <c r="E11" s="1"/>
      <c r="F11" s="56">
        <v>0</v>
      </c>
      <c r="G11" s="57"/>
      <c r="H11" s="56">
        <v>0</v>
      </c>
      <c r="I11" s="2"/>
      <c r="J11" s="2"/>
      <c r="K11" s="56"/>
      <c r="L11" s="2"/>
      <c r="M11" s="2"/>
    </row>
    <row r="12" spans="2:13">
      <c r="D12" s="73" t="s">
        <v>178</v>
      </c>
      <c r="F12" s="54"/>
      <c r="G12" s="55"/>
      <c r="H12" s="54"/>
      <c r="K12" s="54"/>
    </row>
    <row r="13" spans="2:13" customFormat="1">
      <c r="B13" s="2"/>
      <c r="C13" s="2"/>
      <c r="D13" s="73" t="s">
        <v>179</v>
      </c>
      <c r="E13" s="1"/>
      <c r="F13" s="56">
        <v>0</v>
      </c>
      <c r="G13" s="57"/>
      <c r="H13" s="56">
        <v>0</v>
      </c>
      <c r="I13" s="2"/>
      <c r="J13" s="2"/>
      <c r="K13" s="56"/>
      <c r="L13" s="2"/>
      <c r="M13" s="2"/>
    </row>
    <row r="14" spans="2:13" customFormat="1">
      <c r="B14" s="2"/>
      <c r="C14" s="2"/>
      <c r="D14" s="73" t="s">
        <v>180</v>
      </c>
      <c r="E14" s="1"/>
      <c r="F14" s="56">
        <v>0</v>
      </c>
      <c r="G14" s="57"/>
      <c r="H14" s="56">
        <v>0</v>
      </c>
      <c r="I14" s="2"/>
      <c r="J14" s="2"/>
      <c r="K14" s="56"/>
      <c r="L14" s="2"/>
      <c r="M14" s="2"/>
    </row>
    <row r="15" spans="2:13" customFormat="1">
      <c r="B15" s="2"/>
      <c r="C15" s="2"/>
      <c r="D15" s="73" t="s">
        <v>181</v>
      </c>
      <c r="E15" s="1"/>
      <c r="F15" s="56">
        <v>0</v>
      </c>
      <c r="G15" s="57"/>
      <c r="H15" s="56">
        <v>0</v>
      </c>
      <c r="I15" s="2"/>
      <c r="J15" s="2"/>
      <c r="K15" s="56"/>
      <c r="L15" s="2"/>
      <c r="M15" s="2"/>
    </row>
    <row r="16" spans="2:13" customFormat="1">
      <c r="B16" s="2"/>
      <c r="C16" s="2"/>
      <c r="D16" s="73" t="s">
        <v>182</v>
      </c>
      <c r="E16" s="1"/>
      <c r="F16" s="56">
        <v>0</v>
      </c>
      <c r="G16" s="57"/>
      <c r="H16" s="56">
        <v>0</v>
      </c>
      <c r="I16" s="2"/>
      <c r="J16" s="2"/>
      <c r="K16" s="56"/>
      <c r="L16" s="2"/>
      <c r="M16" s="2"/>
    </row>
    <row r="17" spans="2:13" customFormat="1">
      <c r="B17" s="2"/>
      <c r="C17" s="64"/>
      <c r="D17" s="74"/>
      <c r="E17" s="2"/>
      <c r="F17" s="56"/>
      <c r="G17" s="56"/>
      <c r="H17" s="56"/>
      <c r="I17" s="2"/>
      <c r="J17" s="2"/>
      <c r="K17" s="56"/>
      <c r="L17" s="2"/>
      <c r="M17" s="2"/>
    </row>
    <row r="18" spans="2:13" customFormat="1" ht="30">
      <c r="B18" s="2"/>
      <c r="C18" s="2"/>
      <c r="D18" s="73" t="s">
        <v>183</v>
      </c>
      <c r="E18" s="1"/>
      <c r="F18" s="56">
        <v>0</v>
      </c>
      <c r="G18" s="57"/>
      <c r="H18" s="56">
        <v>0</v>
      </c>
      <c r="I18" s="2"/>
      <c r="J18" s="2"/>
      <c r="K18" s="56"/>
      <c r="L18" s="2"/>
      <c r="M18" s="2"/>
    </row>
    <row r="19" spans="2:13">
      <c r="D19" s="73" t="s">
        <v>184</v>
      </c>
      <c r="F19" s="54"/>
      <c r="G19" s="55"/>
      <c r="H19" s="54"/>
      <c r="K19" s="54"/>
    </row>
    <row r="20" spans="2:13" customFormat="1">
      <c r="B20" s="2"/>
      <c r="C20" s="2"/>
      <c r="D20" s="73" t="s">
        <v>185</v>
      </c>
      <c r="E20" s="1"/>
      <c r="F20" s="56"/>
      <c r="G20" s="57"/>
      <c r="H20" s="56"/>
      <c r="I20" s="2"/>
      <c r="J20" s="2"/>
      <c r="K20" s="56"/>
      <c r="L20" s="2"/>
      <c r="M20" s="2"/>
    </row>
    <row r="21" spans="2:13" customFormat="1">
      <c r="B21" s="2"/>
      <c r="C21" s="2"/>
      <c r="D21" s="73" t="s">
        <v>186</v>
      </c>
      <c r="E21" s="1"/>
      <c r="F21" s="56">
        <v>0</v>
      </c>
      <c r="G21" s="57"/>
      <c r="H21" s="56">
        <v>0</v>
      </c>
      <c r="I21" s="2"/>
      <c r="J21" s="2"/>
      <c r="K21" s="56"/>
      <c r="L21" s="2"/>
      <c r="M21" s="2"/>
    </row>
    <row r="22" spans="2:13">
      <c r="D22" s="73" t="s">
        <v>187</v>
      </c>
      <c r="F22" s="54"/>
      <c r="G22" s="55"/>
      <c r="H22" s="54"/>
      <c r="K22" s="54"/>
    </row>
    <row r="23" spans="2:13" customFormat="1">
      <c r="B23" s="2"/>
      <c r="C23" s="2"/>
      <c r="D23" s="73" t="s">
        <v>188</v>
      </c>
      <c r="E23" s="1"/>
      <c r="F23" s="56">
        <v>0</v>
      </c>
      <c r="G23" s="57"/>
      <c r="H23" s="56"/>
      <c r="I23" s="2"/>
      <c r="J23" s="2"/>
      <c r="K23" s="56"/>
      <c r="L23" s="2"/>
      <c r="M23" s="2"/>
    </row>
    <row r="24" spans="2:13" customFormat="1">
      <c r="B24" s="2"/>
      <c r="C24" s="2"/>
      <c r="D24" s="73" t="s">
        <v>189</v>
      </c>
      <c r="E24" s="1"/>
      <c r="F24" s="56">
        <v>0</v>
      </c>
      <c r="G24" s="57"/>
      <c r="H24" s="56">
        <v>0</v>
      </c>
      <c r="I24" s="2"/>
      <c r="J24" s="2"/>
      <c r="K24" s="56"/>
      <c r="L24" s="2"/>
      <c r="M24" s="2"/>
    </row>
    <row r="25" spans="2:13">
      <c r="D25" s="73" t="s">
        <v>190</v>
      </c>
      <c r="F25" s="65"/>
      <c r="G25" s="55"/>
      <c r="H25" s="65">
        <v>0</v>
      </c>
      <c r="I25" s="75"/>
      <c r="J25" s="75"/>
      <c r="K25" s="54"/>
    </row>
    <row r="26" spans="2:13">
      <c r="C26" s="6" t="s">
        <v>191</v>
      </c>
      <c r="F26" s="59">
        <f>SUM(F9:F25)</f>
        <v>0</v>
      </c>
      <c r="G26" s="55"/>
      <c r="H26" s="59">
        <f>SUM(H9:H25)</f>
        <v>0</v>
      </c>
      <c r="K26" s="54"/>
      <c r="L26" s="54"/>
    </row>
    <row r="27" spans="2:13">
      <c r="D27" s="1" t="s">
        <v>16</v>
      </c>
      <c r="F27" s="54"/>
      <c r="G27" s="54"/>
      <c r="H27" s="54"/>
    </row>
    <row r="28" spans="2:13">
      <c r="C28" s="6" t="s">
        <v>192</v>
      </c>
      <c r="D28" s="51"/>
      <c r="E28" s="51"/>
      <c r="F28" s="59"/>
      <c r="G28" s="54"/>
      <c r="H28" s="54"/>
      <c r="K28" s="54"/>
    </row>
    <row r="29" spans="2:13" customFormat="1">
      <c r="B29" s="2"/>
      <c r="C29" s="2"/>
      <c r="D29" s="73" t="s">
        <v>193</v>
      </c>
      <c r="E29" s="1"/>
      <c r="F29" s="56">
        <v>0</v>
      </c>
      <c r="G29" s="57"/>
      <c r="H29" s="56">
        <v>0</v>
      </c>
      <c r="I29" s="2"/>
      <c r="J29" s="2"/>
      <c r="K29" s="56"/>
      <c r="L29" s="2"/>
      <c r="M29" s="2"/>
    </row>
    <row r="30" spans="2:13" customFormat="1">
      <c r="B30" s="2"/>
      <c r="C30" s="2"/>
      <c r="D30" s="73" t="s">
        <v>194</v>
      </c>
      <c r="E30" s="1"/>
      <c r="F30" s="56">
        <v>0</v>
      </c>
      <c r="G30" s="57"/>
      <c r="H30" s="56">
        <v>0</v>
      </c>
      <c r="I30" s="2"/>
      <c r="J30" s="2"/>
      <c r="K30" s="56"/>
      <c r="L30" s="2"/>
      <c r="M30" s="2"/>
    </row>
    <row r="31" spans="2:13" customFormat="1" ht="30">
      <c r="B31" s="2"/>
      <c r="C31" s="2"/>
      <c r="D31" s="73" t="s">
        <v>195</v>
      </c>
      <c r="E31" s="1"/>
      <c r="F31" s="56">
        <v>0</v>
      </c>
      <c r="G31" s="57"/>
      <c r="H31" s="56">
        <v>0</v>
      </c>
      <c r="I31" s="2"/>
      <c r="J31" s="2"/>
      <c r="K31" s="56"/>
      <c r="L31" s="2"/>
      <c r="M31" s="2"/>
    </row>
    <row r="32" spans="2:13" customFormat="1" ht="30">
      <c r="B32" s="2"/>
      <c r="C32" s="2"/>
      <c r="D32" s="73" t="s">
        <v>196</v>
      </c>
      <c r="E32" s="1"/>
      <c r="F32" s="56">
        <v>0</v>
      </c>
      <c r="G32" s="57"/>
      <c r="H32" s="56">
        <v>0</v>
      </c>
      <c r="I32" s="2"/>
      <c r="J32" s="2"/>
      <c r="K32" s="56"/>
      <c r="L32" s="2"/>
      <c r="M32" s="2"/>
    </row>
    <row r="33" spans="2:13" customFormat="1" ht="30">
      <c r="B33" s="2"/>
      <c r="C33" s="2"/>
      <c r="D33" s="73" t="s">
        <v>197</v>
      </c>
      <c r="E33" s="1"/>
      <c r="F33" s="56">
        <v>0</v>
      </c>
      <c r="G33" s="57"/>
      <c r="H33" s="56">
        <v>0</v>
      </c>
      <c r="I33" s="2"/>
      <c r="J33" s="2"/>
      <c r="K33" s="56"/>
      <c r="L33" s="2"/>
      <c r="M33" s="2"/>
    </row>
    <row r="34" spans="2:13" customFormat="1">
      <c r="B34" s="2"/>
      <c r="C34" s="2"/>
      <c r="D34" s="73" t="s">
        <v>182</v>
      </c>
      <c r="E34" s="1"/>
      <c r="F34" s="56">
        <v>0</v>
      </c>
      <c r="G34" s="57"/>
      <c r="H34" s="56">
        <v>0</v>
      </c>
      <c r="I34" s="2"/>
      <c r="J34" s="2"/>
      <c r="K34" s="56"/>
      <c r="L34" s="2"/>
      <c r="M34" s="2"/>
    </row>
    <row r="35" spans="2:13" customFormat="1">
      <c r="B35" s="2"/>
      <c r="C35" s="64"/>
      <c r="D35" s="74"/>
      <c r="E35" s="2"/>
      <c r="F35" s="56"/>
      <c r="G35" s="56"/>
      <c r="H35" s="56"/>
      <c r="I35" s="2"/>
      <c r="J35" s="2"/>
      <c r="K35" s="56"/>
      <c r="L35" s="2"/>
      <c r="M35" s="2"/>
    </row>
    <row r="36" spans="2:13">
      <c r="D36" s="73" t="s">
        <v>198</v>
      </c>
      <c r="F36" s="54"/>
      <c r="G36" s="55"/>
      <c r="H36" s="54"/>
      <c r="K36" s="54"/>
    </row>
    <row r="37" spans="2:13" ht="30">
      <c r="D37" s="73" t="s">
        <v>199</v>
      </c>
      <c r="F37" s="65"/>
      <c r="G37" s="55"/>
      <c r="H37" s="65"/>
      <c r="K37" s="54"/>
    </row>
    <row r="38" spans="2:13" customFormat="1" ht="30">
      <c r="B38" s="2"/>
      <c r="C38" s="2"/>
      <c r="D38" s="73" t="s">
        <v>200</v>
      </c>
      <c r="E38" s="1"/>
      <c r="F38" s="56">
        <v>0</v>
      </c>
      <c r="G38" s="57"/>
      <c r="H38" s="56">
        <v>0</v>
      </c>
      <c r="I38" s="2"/>
      <c r="J38" s="2"/>
      <c r="K38" s="56"/>
      <c r="L38" s="2"/>
      <c r="M38" s="2"/>
    </row>
    <row r="39" spans="2:13" customFormat="1" ht="30">
      <c r="B39" s="2"/>
      <c r="C39" s="2"/>
      <c r="D39" s="73" t="s">
        <v>201</v>
      </c>
      <c r="E39" s="1"/>
      <c r="F39" s="56">
        <v>0</v>
      </c>
      <c r="G39" s="57"/>
      <c r="H39" s="56">
        <v>0</v>
      </c>
      <c r="I39" s="2"/>
      <c r="J39" s="2"/>
      <c r="K39" s="56"/>
      <c r="L39" s="2"/>
      <c r="M39" s="2"/>
    </row>
    <row r="40" spans="2:13" customFormat="1" ht="30">
      <c r="B40" s="2"/>
      <c r="C40" s="2"/>
      <c r="D40" s="73" t="s">
        <v>202</v>
      </c>
      <c r="E40" s="1"/>
      <c r="F40" s="56">
        <v>0</v>
      </c>
      <c r="G40" s="57"/>
      <c r="H40" s="56">
        <v>0</v>
      </c>
      <c r="I40" s="2"/>
      <c r="J40" s="2"/>
      <c r="K40" s="56"/>
      <c r="L40" s="2"/>
      <c r="M40" s="2"/>
    </row>
    <row r="41" spans="2:13" customFormat="1">
      <c r="B41" s="2"/>
      <c r="C41" s="2"/>
      <c r="D41" s="73" t="s">
        <v>203</v>
      </c>
      <c r="E41" s="1"/>
      <c r="F41" s="56">
        <v>0</v>
      </c>
      <c r="G41" s="57"/>
      <c r="H41" s="56">
        <v>0</v>
      </c>
      <c r="I41" s="2"/>
      <c r="J41" s="2"/>
      <c r="K41" s="56"/>
      <c r="L41" s="2"/>
      <c r="M41" s="2"/>
    </row>
    <row r="42" spans="2:13" customFormat="1">
      <c r="B42" s="2"/>
      <c r="C42" s="2"/>
      <c r="D42" s="73" t="s">
        <v>190</v>
      </c>
      <c r="E42" s="1"/>
      <c r="F42" s="58">
        <v>0</v>
      </c>
      <c r="G42" s="57"/>
      <c r="H42" s="58">
        <v>0</v>
      </c>
      <c r="I42" s="61"/>
      <c r="J42" s="61"/>
      <c r="K42" s="56"/>
      <c r="L42" s="2"/>
      <c r="M42" s="2"/>
    </row>
    <row r="43" spans="2:13">
      <c r="C43" s="6" t="s">
        <v>204</v>
      </c>
      <c r="F43" s="59">
        <f>SUM(F29:F42)</f>
        <v>0</v>
      </c>
      <c r="G43" s="55"/>
      <c r="H43" s="59">
        <f>SUM(H29:H42)</f>
        <v>0</v>
      </c>
      <c r="K43" s="54"/>
      <c r="L43" s="54"/>
    </row>
    <row r="44" spans="2:13">
      <c r="C44" s="6"/>
      <c r="F44" s="54"/>
      <c r="G44" s="54"/>
      <c r="H44" s="54"/>
    </row>
    <row r="45" spans="2:13" customFormat="1">
      <c r="B45" s="2"/>
      <c r="C45" s="64" t="s">
        <v>205</v>
      </c>
      <c r="D45" s="76"/>
      <c r="E45" s="76"/>
      <c r="F45" s="59"/>
      <c r="G45" s="54"/>
      <c r="H45" s="54"/>
      <c r="I45" s="1"/>
      <c r="J45" s="1"/>
      <c r="K45" s="54"/>
      <c r="L45" s="2"/>
      <c r="M45" s="2"/>
    </row>
    <row r="46" spans="2:13" customFormat="1">
      <c r="B46" s="2"/>
      <c r="C46" s="2"/>
      <c r="D46" s="73" t="s">
        <v>206</v>
      </c>
      <c r="E46" s="1"/>
      <c r="F46" s="56">
        <v>0</v>
      </c>
      <c r="G46" s="57"/>
      <c r="H46" s="56">
        <v>0</v>
      </c>
      <c r="I46" s="2"/>
      <c r="J46" s="2"/>
      <c r="K46" s="56"/>
      <c r="L46" s="2"/>
      <c r="M46" s="2"/>
    </row>
    <row r="47" spans="2:13" customFormat="1">
      <c r="B47" s="2"/>
      <c r="C47" s="2"/>
      <c r="D47" s="73" t="s">
        <v>207</v>
      </c>
      <c r="E47" s="1"/>
      <c r="F47" s="56">
        <v>0</v>
      </c>
      <c r="G47" s="57"/>
      <c r="H47" s="56">
        <v>0</v>
      </c>
      <c r="I47" s="2"/>
      <c r="J47" s="2"/>
      <c r="K47" s="56"/>
      <c r="L47" s="2"/>
      <c r="M47" s="2"/>
    </row>
    <row r="48" spans="2:13" customFormat="1">
      <c r="B48" s="2"/>
      <c r="C48" s="2"/>
      <c r="D48" s="73" t="s">
        <v>208</v>
      </c>
      <c r="E48" s="1"/>
      <c r="F48" s="56">
        <v>0</v>
      </c>
      <c r="G48" s="57"/>
      <c r="H48" s="56">
        <v>0</v>
      </c>
      <c r="I48" s="2"/>
      <c r="J48" s="2"/>
      <c r="K48" s="56"/>
      <c r="L48" s="2"/>
      <c r="M48" s="2"/>
    </row>
    <row r="49" spans="2:13" customFormat="1" ht="30">
      <c r="B49" s="2"/>
      <c r="C49" s="2"/>
      <c r="D49" s="73" t="s">
        <v>209</v>
      </c>
      <c r="E49" s="1"/>
      <c r="F49" s="56">
        <v>0</v>
      </c>
      <c r="G49" s="57"/>
      <c r="H49" s="56">
        <v>0</v>
      </c>
      <c r="I49" s="2"/>
      <c r="J49" s="2"/>
      <c r="K49" s="56"/>
      <c r="L49" s="2"/>
      <c r="M49" s="2"/>
    </row>
    <row r="50" spans="2:13" customFormat="1">
      <c r="B50" s="2"/>
      <c r="C50" s="2"/>
      <c r="D50" s="73" t="s">
        <v>182</v>
      </c>
      <c r="E50" s="1"/>
      <c r="F50" s="56">
        <v>0</v>
      </c>
      <c r="G50" s="57"/>
      <c r="H50" s="56">
        <v>0</v>
      </c>
      <c r="I50" s="2"/>
      <c r="J50" s="2"/>
      <c r="K50" s="56"/>
      <c r="L50" s="2"/>
      <c r="M50" s="2"/>
    </row>
    <row r="51" spans="2:13" customFormat="1">
      <c r="B51" s="2"/>
      <c r="C51" s="64"/>
      <c r="D51" s="74"/>
      <c r="E51" s="2"/>
      <c r="F51" s="56"/>
      <c r="G51" s="56"/>
      <c r="H51" s="56"/>
      <c r="I51" s="2"/>
      <c r="J51" s="2"/>
      <c r="K51" s="56"/>
      <c r="L51" s="2"/>
      <c r="M51" s="2"/>
    </row>
    <row r="52" spans="2:13" customFormat="1" ht="30">
      <c r="B52" s="2"/>
      <c r="C52" s="2"/>
      <c r="D52" s="73" t="s">
        <v>210</v>
      </c>
      <c r="E52" s="1"/>
      <c r="F52" s="56">
        <v>0</v>
      </c>
      <c r="G52" s="57"/>
      <c r="H52" s="56">
        <v>0</v>
      </c>
      <c r="I52" s="2"/>
      <c r="J52" s="2"/>
      <c r="K52" s="56"/>
      <c r="L52" s="2"/>
      <c r="M52" s="2"/>
    </row>
    <row r="53" spans="2:13" customFormat="1" ht="30">
      <c r="B53" s="2"/>
      <c r="C53" s="2"/>
      <c r="D53" s="73" t="s">
        <v>211</v>
      </c>
      <c r="E53" s="1"/>
      <c r="F53" s="56">
        <v>0</v>
      </c>
      <c r="G53" s="57"/>
      <c r="H53" s="56">
        <v>0</v>
      </c>
      <c r="I53" s="2"/>
      <c r="J53" s="2"/>
      <c r="K53" s="56"/>
      <c r="L53" s="2"/>
      <c r="M53" s="2"/>
    </row>
    <row r="54" spans="2:13" customFormat="1">
      <c r="B54" s="2"/>
      <c r="C54" s="2"/>
      <c r="D54" s="73" t="s">
        <v>212</v>
      </c>
      <c r="E54" s="1"/>
      <c r="F54" s="56">
        <v>0</v>
      </c>
      <c r="G54" s="57"/>
      <c r="H54" s="56">
        <v>0</v>
      </c>
      <c r="I54" s="2"/>
      <c r="J54" s="2"/>
      <c r="K54" s="56"/>
      <c r="L54" s="2"/>
      <c r="M54" s="2"/>
    </row>
    <row r="55" spans="2:13" customFormat="1">
      <c r="B55" s="2"/>
      <c r="C55" s="2"/>
      <c r="D55" s="73" t="s">
        <v>213</v>
      </c>
      <c r="E55" s="1"/>
      <c r="F55" s="56">
        <v>0</v>
      </c>
      <c r="G55" s="57"/>
      <c r="H55" s="56">
        <v>0</v>
      </c>
      <c r="I55" s="2"/>
      <c r="J55" s="2"/>
      <c r="K55" s="56"/>
      <c r="L55" s="2"/>
      <c r="M55" s="2"/>
    </row>
    <row r="56" spans="2:13" customFormat="1" ht="30">
      <c r="B56" s="2"/>
      <c r="C56" s="2"/>
      <c r="D56" s="73" t="s">
        <v>214</v>
      </c>
      <c r="E56" s="1"/>
      <c r="F56" s="56">
        <v>0</v>
      </c>
      <c r="G56" s="57"/>
      <c r="H56" s="56">
        <v>0</v>
      </c>
      <c r="I56" s="2"/>
      <c r="J56" s="2"/>
      <c r="K56" s="56"/>
      <c r="L56" s="2"/>
      <c r="M56" s="2"/>
    </row>
    <row r="57" spans="2:13" customFormat="1">
      <c r="B57" s="2"/>
      <c r="C57" s="2"/>
      <c r="D57" s="73" t="s">
        <v>190</v>
      </c>
      <c r="E57" s="1"/>
      <c r="F57" s="58">
        <v>0</v>
      </c>
      <c r="G57" s="57"/>
      <c r="H57" s="58">
        <v>0</v>
      </c>
      <c r="I57" s="61"/>
      <c r="J57" s="61"/>
      <c r="K57" s="56"/>
      <c r="L57" s="2"/>
      <c r="M57" s="2"/>
    </row>
    <row r="58" spans="2:13" customFormat="1">
      <c r="B58" s="2"/>
      <c r="C58" s="64" t="s">
        <v>215</v>
      </c>
      <c r="D58" s="2"/>
      <c r="E58" s="2"/>
      <c r="F58" s="59">
        <f>SUM(F46:F57)</f>
        <v>0</v>
      </c>
      <c r="G58" s="57"/>
      <c r="H58" s="59">
        <f>SUM(H46:H57)</f>
        <v>0</v>
      </c>
      <c r="I58" s="2"/>
      <c r="J58" s="2"/>
      <c r="K58" s="56"/>
      <c r="L58" s="56"/>
      <c r="M58" s="2"/>
    </row>
    <row r="59" spans="2:13" customFormat="1">
      <c r="B59" s="2"/>
      <c r="C59" s="64"/>
      <c r="D59" s="2"/>
      <c r="E59" s="2"/>
      <c r="F59" s="56"/>
      <c r="G59" s="56"/>
      <c r="H59" s="56"/>
      <c r="I59" s="2"/>
      <c r="J59" s="2"/>
      <c r="K59" s="56"/>
      <c r="L59" s="2"/>
      <c r="M59" s="2"/>
    </row>
    <row r="60" spans="2:13">
      <c r="C60" s="72" t="s">
        <v>216</v>
      </c>
      <c r="F60" s="54">
        <f>+F26+F43</f>
        <v>0</v>
      </c>
      <c r="G60" s="55"/>
      <c r="H60" s="54">
        <f>SUM(H26,H43,H58)</f>
        <v>0</v>
      </c>
      <c r="K60" s="54"/>
      <c r="L60" s="54"/>
    </row>
    <row r="61" spans="2:13">
      <c r="C61" s="1" t="s">
        <v>217</v>
      </c>
      <c r="F61" s="65"/>
      <c r="G61" s="55"/>
      <c r="H61" s="65"/>
      <c r="K61" s="54"/>
    </row>
    <row r="62" spans="2:13" ht="15.75" thickBot="1">
      <c r="C62" s="6" t="s">
        <v>218</v>
      </c>
      <c r="F62" s="62">
        <f>SUM(F60:F61)</f>
        <v>0</v>
      </c>
      <c r="G62" s="63"/>
      <c r="H62" s="62">
        <f>SUM(H60:H61)</f>
        <v>0</v>
      </c>
      <c r="K62" s="54"/>
    </row>
    <row r="63" spans="2:13" ht="15.75" thickTop="1">
      <c r="C63" s="6"/>
      <c r="F63" s="53"/>
      <c r="G63" s="53"/>
      <c r="H63" s="53"/>
    </row>
    <row r="65" spans="3:15">
      <c r="C65" s="1" t="str">
        <f>+[1]ESF!C65</f>
        <v>Las notas en las páginas 7 a 20 son parte integral de estos Estados Financieros.</v>
      </c>
      <c r="H65" s="54"/>
      <c r="N65" s="1"/>
      <c r="O65" s="1"/>
    </row>
    <row r="66" spans="3:15">
      <c r="D66" s="6"/>
      <c r="E66" s="6"/>
      <c r="H66" s="54"/>
    </row>
    <row r="67" spans="3:15">
      <c r="H67" s="54"/>
    </row>
    <row r="68" spans="3:15">
      <c r="D68" s="1" t="s">
        <v>219</v>
      </c>
      <c r="F68" s="54">
        <f>+F62-[1]BC!J14</f>
        <v>-23074685.759999998</v>
      </c>
      <c r="H68" s="54">
        <f>+H62-[1]BC!M14</f>
        <v>-192226</v>
      </c>
    </row>
    <row r="69" spans="3:15">
      <c r="F69" s="54"/>
      <c r="H69" s="77"/>
    </row>
    <row r="70" spans="3:15">
      <c r="F70" s="54"/>
    </row>
    <row r="71" spans="3:15">
      <c r="F71" s="54"/>
    </row>
    <row r="85" spans="6:8">
      <c r="F85" s="78"/>
      <c r="G85" s="78"/>
      <c r="H85" s="78"/>
    </row>
    <row r="86" spans="6:8">
      <c r="F86" s="78"/>
      <c r="G86" s="78"/>
      <c r="H86" s="78"/>
    </row>
    <row r="87" spans="6:8">
      <c r="F87" s="78"/>
      <c r="G87" s="78"/>
      <c r="H87" s="78"/>
    </row>
    <row r="88" spans="6:8">
      <c r="F88" s="78"/>
      <c r="G88" s="78"/>
      <c r="H88" s="78"/>
    </row>
    <row r="89" spans="6:8">
      <c r="F89" s="78"/>
      <c r="G89" s="78"/>
      <c r="H89" s="78"/>
    </row>
    <row r="90" spans="6:8">
      <c r="F90" s="78"/>
      <c r="G90" s="78"/>
      <c r="H90" s="78"/>
    </row>
    <row r="91" spans="6:8">
      <c r="F91" s="78"/>
      <c r="G91" s="78"/>
      <c r="H91" s="78"/>
    </row>
    <row r="92" spans="6:8">
      <c r="F92" s="78"/>
      <c r="G92" s="78"/>
      <c r="H92" s="78"/>
    </row>
    <row r="93" spans="6:8">
      <c r="F93" s="78"/>
      <c r="G93" s="78"/>
      <c r="H93" s="78"/>
    </row>
    <row r="94" spans="6:8">
      <c r="F94" s="78"/>
      <c r="G94" s="78"/>
      <c r="H94" s="78"/>
    </row>
    <row r="95" spans="6:8">
      <c r="F95" s="78"/>
      <c r="G95" s="78"/>
      <c r="H95" s="78"/>
    </row>
  </sheetData>
  <mergeCells count="4">
    <mergeCell ref="C2:H2"/>
    <mergeCell ref="C3:H3"/>
    <mergeCell ref="C4:H4"/>
    <mergeCell ref="C5:H5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B13"/>
  <sheetViews>
    <sheetView zoomScaleNormal="100" workbookViewId="0">
      <selection activeCell="B13" sqref="B13"/>
    </sheetView>
  </sheetViews>
  <sheetFormatPr baseColWidth="10" defaultRowHeight="15"/>
  <cols>
    <col min="1" max="1" width="44.28515625" customWidth="1"/>
    <col min="2" max="2" width="43.140625" customWidth="1"/>
  </cols>
  <sheetData>
    <row r="1" spans="1:2" ht="18.75">
      <c r="A1" s="228" t="s">
        <v>234</v>
      </c>
      <c r="B1" s="228"/>
    </row>
    <row r="2" spans="1:2" ht="18.75">
      <c r="A2" s="228" t="s">
        <v>316</v>
      </c>
      <c r="B2" s="228"/>
    </row>
    <row r="3" spans="1:2" ht="18.75">
      <c r="A3" s="228" t="str">
        <f>+'Benef. Empl x p Corto Plazo'!A4:B4</f>
        <v>Del ejercicio terminado al 31 Marzo 2025</v>
      </c>
      <c r="B3" s="228"/>
    </row>
    <row r="4" spans="1:2" ht="18.75">
      <c r="A4" s="228" t="s">
        <v>0</v>
      </c>
      <c r="B4" s="228"/>
    </row>
    <row r="5" spans="1:2" ht="18.75">
      <c r="A5" s="43"/>
      <c r="B5" s="43"/>
    </row>
    <row r="6" spans="1:2" ht="15.75">
      <c r="B6" s="35"/>
    </row>
    <row r="7" spans="1:2" ht="15.75">
      <c r="B7" s="35"/>
    </row>
    <row r="8" spans="1:2">
      <c r="A8" s="233" t="s">
        <v>119</v>
      </c>
      <c r="B8" s="229" t="s">
        <v>233</v>
      </c>
    </row>
    <row r="9" spans="1:2">
      <c r="A9" s="234"/>
      <c r="B9" s="230"/>
    </row>
    <row r="10" spans="1:2">
      <c r="A10" s="235"/>
      <c r="B10" s="231"/>
    </row>
    <row r="11" spans="1:2" ht="15.75">
      <c r="A11" s="46" t="s">
        <v>304</v>
      </c>
      <c r="B11" s="114"/>
    </row>
    <row r="12" spans="1:2" ht="15.75" hidden="1">
      <c r="A12" s="47"/>
      <c r="B12" s="34"/>
    </row>
    <row r="13" spans="1:2" ht="15.75">
      <c r="A13" s="36" t="s">
        <v>326</v>
      </c>
      <c r="B13" s="13">
        <f>SUM(B11:B12)</f>
        <v>0</v>
      </c>
    </row>
  </sheetData>
  <mergeCells count="6">
    <mergeCell ref="A1:B1"/>
    <mergeCell ref="A2:B2"/>
    <mergeCell ref="A3:B3"/>
    <mergeCell ref="A4:B4"/>
    <mergeCell ref="A8:A10"/>
    <mergeCell ref="B8:B10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17"/>
  <sheetViews>
    <sheetView workbookViewId="0">
      <selection activeCell="B14" sqref="B14"/>
    </sheetView>
  </sheetViews>
  <sheetFormatPr baseColWidth="10" defaultRowHeight="15"/>
  <cols>
    <col min="1" max="1" width="55.7109375" customWidth="1"/>
    <col min="2" max="2" width="18.42578125" customWidth="1"/>
    <col min="4" max="4" width="13.140625" bestFit="1" customWidth="1"/>
  </cols>
  <sheetData>
    <row r="1" spans="1:5" ht="15.75">
      <c r="A1" s="222" t="s">
        <v>392</v>
      </c>
      <c r="B1" s="222"/>
    </row>
    <row r="2" spans="1:5" ht="18.75">
      <c r="A2" s="228" t="s">
        <v>319</v>
      </c>
      <c r="B2" s="228"/>
    </row>
    <row r="3" spans="1:5" ht="18.75">
      <c r="A3" s="228" t="str">
        <f>+'Benef. Empl x pagar Larg. Plaz'!A4:B4</f>
        <v>Del ejercicio terminado al 31 Marzo 2025</v>
      </c>
      <c r="B3" s="228"/>
    </row>
    <row r="4" spans="1:5" ht="18.75">
      <c r="A4" s="228" t="s">
        <v>0</v>
      </c>
      <c r="B4" s="228"/>
    </row>
    <row r="5" spans="1:5" ht="15.75">
      <c r="B5" s="35"/>
    </row>
    <row r="6" spans="1:5" ht="15.75">
      <c r="B6" s="35"/>
    </row>
    <row r="7" spans="1:5" ht="15.75">
      <c r="B7" s="35"/>
    </row>
    <row r="8" spans="1:5">
      <c r="A8" s="247" t="s">
        <v>119</v>
      </c>
      <c r="B8" s="229" t="s">
        <v>233</v>
      </c>
    </row>
    <row r="9" spans="1:5">
      <c r="A9" s="248"/>
      <c r="B9" s="230"/>
    </row>
    <row r="10" spans="1:5">
      <c r="A10" s="249"/>
      <c r="B10" s="231"/>
    </row>
    <row r="11" spans="1:5" ht="15.75">
      <c r="A11" s="66" t="s">
        <v>142</v>
      </c>
      <c r="B11" s="192">
        <v>3012481</v>
      </c>
      <c r="E11">
        <v>3930983.79</v>
      </c>
    </row>
    <row r="12" spans="1:5" ht="15.75">
      <c r="A12" s="38" t="s">
        <v>140</v>
      </c>
      <c r="B12" s="214">
        <f>+'ESF SNS'!F57</f>
        <v>386000.2899999998</v>
      </c>
    </row>
    <row r="13" spans="1:5" ht="15.75">
      <c r="A13" s="67" t="s">
        <v>141</v>
      </c>
      <c r="B13" s="214">
        <v>3894924.36</v>
      </c>
    </row>
    <row r="14" spans="1:5" ht="15.75">
      <c r="A14" s="36" t="s">
        <v>333</v>
      </c>
      <c r="B14" s="210">
        <f>SUM(B11:B13)</f>
        <v>7293405.6500000004</v>
      </c>
    </row>
    <row r="17" spans="4:4">
      <c r="D17" s="40">
        <f>+B13+'ESF SNS'!K30</f>
        <v>3894924.36</v>
      </c>
    </row>
  </sheetData>
  <mergeCells count="6">
    <mergeCell ref="A8:A10"/>
    <mergeCell ref="B8:B10"/>
    <mergeCell ref="A1:B1"/>
    <mergeCell ref="A2:B2"/>
    <mergeCell ref="A4:B4"/>
    <mergeCell ref="A3:B3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O27"/>
  <sheetViews>
    <sheetView workbookViewId="0">
      <selection activeCell="V25" sqref="V25"/>
    </sheetView>
  </sheetViews>
  <sheetFormatPr baseColWidth="10" defaultColWidth="11.42578125" defaultRowHeight="15"/>
  <cols>
    <col min="1" max="1" width="3.7109375" style="1" customWidth="1"/>
    <col min="2" max="2" width="1.28515625" style="1" customWidth="1"/>
    <col min="3" max="3" width="36.140625" style="1" customWidth="1"/>
    <col min="4" max="4" width="1.7109375" style="1" customWidth="1"/>
    <col min="5" max="5" width="14.7109375" style="2" hidden="1" customWidth="1"/>
    <col min="6" max="6" width="1.7109375" style="2" hidden="1" customWidth="1"/>
    <col min="7" max="7" width="14.7109375" style="2" hidden="1" customWidth="1"/>
    <col min="8" max="8" width="1.7109375" style="2" hidden="1" customWidth="1"/>
    <col min="9" max="9" width="14.42578125" style="2" hidden="1" customWidth="1"/>
    <col min="10" max="10" width="1.7109375" style="2" hidden="1" customWidth="1"/>
    <col min="11" max="11" width="19" style="1" customWidth="1"/>
    <col min="12" max="12" width="1.7109375" style="1" customWidth="1"/>
    <col min="13" max="13" width="18.85546875" style="1" customWidth="1"/>
    <col min="14" max="14" width="3.7109375" style="1" customWidth="1"/>
    <col min="15" max="15" width="17.42578125" style="1" customWidth="1"/>
    <col min="16" max="16384" width="11.42578125" style="4"/>
  </cols>
  <sheetData>
    <row r="2" spans="1:15" ht="15.75">
      <c r="B2" s="243" t="str">
        <f>+[1]ESF!C2</f>
        <v>Entidad Modelo</v>
      </c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</row>
    <row r="3" spans="1:15" ht="15.75">
      <c r="B3" s="243" t="s">
        <v>220</v>
      </c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</row>
    <row r="4" spans="1:15" ht="15.75">
      <c r="B4" s="243" t="s">
        <v>411</v>
      </c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</row>
    <row r="5" spans="1:15" ht="15.75">
      <c r="B5" s="243" t="s">
        <v>0</v>
      </c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</row>
    <row r="6" spans="1:15">
      <c r="C6" s="49"/>
      <c r="D6" s="49"/>
      <c r="H6" s="79"/>
      <c r="L6" s="49"/>
    </row>
    <row r="7" spans="1:15" ht="45">
      <c r="E7" s="80" t="s">
        <v>221</v>
      </c>
      <c r="F7" s="81"/>
      <c r="G7" s="80" t="s">
        <v>222</v>
      </c>
      <c r="H7" s="82"/>
      <c r="I7" s="80" t="s">
        <v>223</v>
      </c>
      <c r="J7" s="81"/>
      <c r="K7" s="80" t="s">
        <v>224</v>
      </c>
      <c r="L7" s="81"/>
      <c r="M7" s="80" t="s">
        <v>225</v>
      </c>
    </row>
    <row r="8" spans="1:15">
      <c r="C8" s="1" t="s">
        <v>342</v>
      </c>
      <c r="E8" s="56">
        <v>0</v>
      </c>
      <c r="F8" s="57"/>
      <c r="G8" s="56">
        <v>0</v>
      </c>
      <c r="H8" s="54"/>
      <c r="I8" s="56">
        <v>0</v>
      </c>
      <c r="J8" s="57"/>
      <c r="K8" s="54"/>
      <c r="L8" s="54"/>
      <c r="M8" s="54">
        <f>SUM(E8,G8,I8,K8)</f>
        <v>0</v>
      </c>
      <c r="N8" s="54"/>
    </row>
    <row r="9" spans="1:15" customFormat="1">
      <c r="A9" s="2"/>
      <c r="B9" s="2"/>
      <c r="C9" s="1" t="s">
        <v>226</v>
      </c>
      <c r="D9" s="1"/>
      <c r="E9" s="56"/>
      <c r="F9" s="57"/>
      <c r="G9" s="56">
        <v>0</v>
      </c>
      <c r="H9" s="54"/>
      <c r="I9" s="56"/>
      <c r="J9" s="57"/>
      <c r="K9" s="56"/>
      <c r="L9" s="54"/>
      <c r="M9" s="56">
        <f>SUM(E9,G9,I9,K9)</f>
        <v>0</v>
      </c>
      <c r="N9" s="2"/>
      <c r="O9" s="2"/>
    </row>
    <row r="10" spans="1:15" customFormat="1">
      <c r="A10" s="2"/>
      <c r="B10" s="2"/>
      <c r="C10" s="1" t="s">
        <v>227</v>
      </c>
      <c r="D10" s="1"/>
      <c r="E10" s="56"/>
      <c r="F10" s="57"/>
      <c r="G10" s="56"/>
      <c r="H10" s="54"/>
      <c r="I10" s="56">
        <v>0</v>
      </c>
      <c r="J10" s="57"/>
      <c r="K10" s="56"/>
      <c r="L10" s="54"/>
      <c r="M10" s="56">
        <f t="shared" ref="M10:M12" si="0">SUM(E10,G10,I10,K10)</f>
        <v>0</v>
      </c>
      <c r="N10" s="2"/>
      <c r="O10" s="2"/>
    </row>
    <row r="11" spans="1:15">
      <c r="C11" s="1" t="s">
        <v>228</v>
      </c>
      <c r="E11" s="56"/>
      <c r="F11" s="57"/>
      <c r="G11" s="56"/>
      <c r="H11" s="54"/>
      <c r="I11" s="56"/>
      <c r="J11" s="57"/>
      <c r="K11" s="54"/>
      <c r="L11" s="54"/>
      <c r="M11" s="54">
        <f t="shared" si="0"/>
        <v>0</v>
      </c>
      <c r="O11" s="54"/>
    </row>
    <row r="12" spans="1:15">
      <c r="C12" s="1" t="s">
        <v>229</v>
      </c>
      <c r="E12" s="58"/>
      <c r="F12" s="57"/>
      <c r="G12" s="58"/>
      <c r="H12" s="54"/>
      <c r="I12" s="58"/>
      <c r="J12" s="57"/>
      <c r="K12" s="65"/>
      <c r="L12" s="54"/>
      <c r="M12" s="65">
        <f t="shared" si="0"/>
        <v>0</v>
      </c>
      <c r="O12" s="54"/>
    </row>
    <row r="13" spans="1:15">
      <c r="C13" s="1" t="s">
        <v>230</v>
      </c>
      <c r="E13" s="56">
        <f>SUM(E8:E12)</f>
        <v>0</v>
      </c>
      <c r="F13" s="57"/>
      <c r="G13" s="56">
        <f>SUM(G8:G12)</f>
        <v>0</v>
      </c>
      <c r="H13" s="54"/>
      <c r="I13" s="56">
        <f>SUM(I8:I12)</f>
        <v>0</v>
      </c>
      <c r="J13" s="57"/>
      <c r="K13" s="54">
        <f>SUM(K8:K12)</f>
        <v>0</v>
      </c>
      <c r="L13" s="54"/>
      <c r="M13" s="54">
        <f>SUM(M8:M12)</f>
        <v>0</v>
      </c>
    </row>
    <row r="14" spans="1:15">
      <c r="C14" s="1" t="s">
        <v>16</v>
      </c>
      <c r="E14" s="56"/>
      <c r="F14" s="56"/>
      <c r="G14" s="56"/>
      <c r="H14" s="54"/>
      <c r="I14" s="56"/>
      <c r="J14" s="56"/>
      <c r="K14" s="54"/>
      <c r="L14" s="54"/>
      <c r="M14" s="54"/>
    </row>
    <row r="15" spans="1:15" customFormat="1">
      <c r="A15" s="2"/>
      <c r="B15" s="2"/>
      <c r="C15" s="73" t="s">
        <v>226</v>
      </c>
      <c r="D15" s="1"/>
      <c r="E15" s="56"/>
      <c r="F15" s="57"/>
      <c r="G15" s="56">
        <v>0</v>
      </c>
      <c r="H15" s="54"/>
      <c r="I15" s="56"/>
      <c r="J15" s="57"/>
      <c r="K15" s="56"/>
      <c r="L15" s="54"/>
      <c r="M15" s="56">
        <f>SUM(E15,G15,I15,K15)</f>
        <v>0</v>
      </c>
      <c r="N15" s="2"/>
      <c r="O15" s="2"/>
    </row>
    <row r="16" spans="1:15" customFormat="1" ht="30">
      <c r="A16" s="2"/>
      <c r="B16" s="2"/>
      <c r="C16" s="73" t="s">
        <v>227</v>
      </c>
      <c r="D16" s="1"/>
      <c r="E16" s="56"/>
      <c r="F16" s="57"/>
      <c r="G16" s="56"/>
      <c r="H16" s="54"/>
      <c r="I16" s="56">
        <v>0</v>
      </c>
      <c r="J16" s="57"/>
      <c r="K16" s="56"/>
      <c r="L16" s="54"/>
      <c r="M16" s="56">
        <f t="shared" ref="M16:M19" si="1">SUM(E16,G16,I16,K16)</f>
        <v>0</v>
      </c>
      <c r="N16" s="2"/>
      <c r="O16" s="2"/>
    </row>
    <row r="17" spans="1:15" customFormat="1" ht="30">
      <c r="A17" s="2"/>
      <c r="B17" s="2"/>
      <c r="C17" s="74" t="s">
        <v>231</v>
      </c>
      <c r="D17" s="1"/>
      <c r="E17" s="56"/>
      <c r="F17" s="57"/>
      <c r="G17" s="56"/>
      <c r="H17" s="54"/>
      <c r="I17" s="56">
        <v>0</v>
      </c>
      <c r="J17" s="57"/>
      <c r="K17" s="56">
        <v>0</v>
      </c>
      <c r="L17" s="54"/>
      <c r="M17" s="56">
        <f t="shared" si="1"/>
        <v>0</v>
      </c>
      <c r="N17" s="2"/>
      <c r="O17" s="2"/>
    </row>
    <row r="18" spans="1:15">
      <c r="C18" s="73" t="s">
        <v>228</v>
      </c>
      <c r="E18" s="56"/>
      <c r="F18" s="57"/>
      <c r="G18" s="56"/>
      <c r="H18" s="54"/>
      <c r="I18" s="56"/>
      <c r="J18" s="57"/>
      <c r="K18" s="54"/>
      <c r="L18" s="54"/>
      <c r="M18" s="54">
        <f t="shared" si="1"/>
        <v>0</v>
      </c>
    </row>
    <row r="19" spans="1:15">
      <c r="C19" s="73" t="s">
        <v>229</v>
      </c>
      <c r="E19" s="58"/>
      <c r="F19" s="57"/>
      <c r="G19" s="58"/>
      <c r="H19" s="54"/>
      <c r="I19" s="58"/>
      <c r="J19" s="57"/>
      <c r="K19" s="65"/>
      <c r="L19" s="54"/>
      <c r="M19" s="65">
        <f t="shared" si="1"/>
        <v>0</v>
      </c>
    </row>
    <row r="20" spans="1:15" ht="15.75" thickBot="1">
      <c r="B20" s="6"/>
      <c r="C20" s="83" t="s">
        <v>232</v>
      </c>
      <c r="E20" s="62">
        <f>SUM(E19,E13)</f>
        <v>0</v>
      </c>
      <c r="F20" s="84"/>
      <c r="G20" s="62">
        <f>SUM(G19,G13)</f>
        <v>0</v>
      </c>
      <c r="H20" s="56"/>
      <c r="I20" s="62">
        <f>SUM(I19,I13)</f>
        <v>0</v>
      </c>
      <c r="J20" s="84"/>
      <c r="K20" s="62">
        <f>SUM(K13:K19)</f>
        <v>0</v>
      </c>
      <c r="L20" s="54"/>
      <c r="M20" s="62">
        <f>SUM(M13:M19)</f>
        <v>0</v>
      </c>
    </row>
    <row r="21" spans="1:15" ht="15.75" thickTop="1">
      <c r="B21" s="6"/>
      <c r="E21" s="56"/>
      <c r="F21" s="56"/>
      <c r="G21" s="56"/>
      <c r="H21" s="56"/>
      <c r="I21" s="56"/>
      <c r="J21" s="56"/>
      <c r="K21" s="54"/>
      <c r="L21" s="54"/>
      <c r="M21" s="54"/>
    </row>
    <row r="22" spans="1:15">
      <c r="K22" s="54"/>
    </row>
    <row r="23" spans="1:15">
      <c r="C23" s="1" t="str">
        <f>+[1]ESF!C65</f>
        <v>Las notas en las páginas 7 a 20 son parte integral de estos Estados Financieros.</v>
      </c>
      <c r="E23" s="1"/>
      <c r="F23" s="1"/>
      <c r="G23" s="1"/>
      <c r="H23" s="1"/>
      <c r="I23" s="1"/>
      <c r="J23" s="1"/>
    </row>
    <row r="24" spans="1:15">
      <c r="C24" s="6"/>
      <c r="D24" s="6"/>
      <c r="H24" s="85"/>
      <c r="K24" s="54"/>
      <c r="L24" s="6"/>
    </row>
    <row r="25" spans="1:15">
      <c r="K25" s="54"/>
    </row>
    <row r="26" spans="1:15">
      <c r="K26" s="54"/>
    </row>
    <row r="27" spans="1:15">
      <c r="K27" s="54"/>
    </row>
  </sheetData>
  <mergeCells count="4">
    <mergeCell ref="B2:M2"/>
    <mergeCell ref="B3:M3"/>
    <mergeCell ref="B4:M4"/>
    <mergeCell ref="B5:M5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B20"/>
  <sheetViews>
    <sheetView showGridLines="0" workbookViewId="0">
      <selection activeCell="B13" sqref="B13:B14"/>
    </sheetView>
  </sheetViews>
  <sheetFormatPr baseColWidth="10" defaultRowHeight="15"/>
  <cols>
    <col min="1" max="1" width="48" customWidth="1"/>
    <col min="2" max="2" width="17" bestFit="1" customWidth="1"/>
  </cols>
  <sheetData>
    <row r="2" spans="1:2" ht="20.25">
      <c r="A2" s="242" t="str">
        <f>+'Balanza Comprobacion'!A4:E4</f>
        <v>Servicio Regional VIII de Salud, Cibao Central</v>
      </c>
      <c r="B2" s="242"/>
    </row>
    <row r="3" spans="1:2" ht="18.75">
      <c r="A3" s="228" t="s">
        <v>315</v>
      </c>
      <c r="B3" s="228"/>
    </row>
    <row r="4" spans="1:2" ht="18.75">
      <c r="A4" s="228" t="str">
        <f>+'Balanza Comprobacion'!A7:E7</f>
        <v>Del ejercicio terminado al 31 Marzo 2025</v>
      </c>
      <c r="B4" s="228"/>
    </row>
    <row r="5" spans="1:2" ht="18.75">
      <c r="A5" s="228" t="s">
        <v>0</v>
      </c>
      <c r="B5" s="228"/>
    </row>
    <row r="6" spans="1:2" ht="15.75">
      <c r="B6" s="35"/>
    </row>
    <row r="7" spans="1:2" ht="15.75">
      <c r="B7" s="35"/>
    </row>
    <row r="8" spans="1:2" ht="15.75">
      <c r="B8" s="35"/>
    </row>
    <row r="9" spans="1:2">
      <c r="A9" s="233" t="s">
        <v>119</v>
      </c>
      <c r="B9" s="229" t="s">
        <v>233</v>
      </c>
    </row>
    <row r="10" spans="1:2">
      <c r="A10" s="234"/>
      <c r="B10" s="230"/>
    </row>
    <row r="11" spans="1:2" ht="15.75" customHeight="1">
      <c r="A11" s="235"/>
      <c r="B11" s="231"/>
    </row>
    <row r="12" spans="1:2" ht="15.75">
      <c r="A12" s="48" t="s">
        <v>164</v>
      </c>
      <c r="B12" s="111"/>
    </row>
    <row r="13" spans="1:2" ht="15.75">
      <c r="A13" s="48" t="s">
        <v>165</v>
      </c>
      <c r="B13" s="111"/>
    </row>
    <row r="14" spans="1:2" ht="15.75">
      <c r="A14" s="17" t="s">
        <v>163</v>
      </c>
      <c r="B14" s="112"/>
    </row>
    <row r="15" spans="1:2" ht="15.75">
      <c r="A15" s="17" t="s">
        <v>166</v>
      </c>
      <c r="B15" s="112"/>
    </row>
    <row r="16" spans="1:2" ht="15.75">
      <c r="A16" s="17" t="s">
        <v>308</v>
      </c>
      <c r="B16" s="25"/>
    </row>
    <row r="17" spans="1:2" ht="15.75">
      <c r="A17" s="17" t="s">
        <v>162</v>
      </c>
      <c r="B17" s="25">
        <v>0</v>
      </c>
    </row>
    <row r="18" spans="1:2" ht="15.75">
      <c r="A18" s="14" t="s">
        <v>311</v>
      </c>
      <c r="B18" s="25"/>
    </row>
    <row r="19" spans="1:2" ht="15.75">
      <c r="A19" s="14" t="s">
        <v>312</v>
      </c>
      <c r="B19" s="25"/>
    </row>
    <row r="20" spans="1:2" ht="15.75">
      <c r="A20" s="41" t="s">
        <v>330</v>
      </c>
      <c r="B20" s="37">
        <f>SUM(B12:B19)</f>
        <v>0</v>
      </c>
    </row>
  </sheetData>
  <mergeCells count="6">
    <mergeCell ref="A9:A11"/>
    <mergeCell ref="B9:B11"/>
    <mergeCell ref="A2:B2"/>
    <mergeCell ref="A3:B3"/>
    <mergeCell ref="A4:B4"/>
    <mergeCell ref="A5:B5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37"/>
  <sheetViews>
    <sheetView topLeftCell="A24" zoomScaleNormal="100" workbookViewId="0">
      <selection activeCell="B28" sqref="B28"/>
    </sheetView>
  </sheetViews>
  <sheetFormatPr baseColWidth="10" defaultRowHeight="15"/>
  <cols>
    <col min="1" max="1" width="51.42578125" customWidth="1"/>
    <col min="2" max="2" width="19" customWidth="1"/>
    <col min="3" max="3" width="15.140625" bestFit="1" customWidth="1"/>
    <col min="4" max="4" width="18.42578125" customWidth="1"/>
    <col min="5" max="5" width="17.28515625" bestFit="1" customWidth="1"/>
    <col min="6" max="6" width="12.28515625" customWidth="1"/>
    <col min="7" max="7" width="20.28515625" customWidth="1"/>
    <col min="8" max="8" width="17.140625" customWidth="1"/>
    <col min="9" max="9" width="48" customWidth="1"/>
    <col min="10" max="10" width="58.85546875" customWidth="1"/>
    <col min="11" max="11" width="20" customWidth="1"/>
  </cols>
  <sheetData>
    <row r="1" spans="1:11" ht="15.75">
      <c r="A1" s="222" t="s">
        <v>392</v>
      </c>
      <c r="B1" s="222"/>
    </row>
    <row r="2" spans="1:11" ht="18.75">
      <c r="A2" s="228" t="s">
        <v>314</v>
      </c>
      <c r="B2" s="228"/>
    </row>
    <row r="3" spans="1:11" ht="18.75">
      <c r="A3" s="228" t="str">
        <f>+'Cuenta por Cobrar'!A5:B5</f>
        <v>Del ejercicio terminado al 31 Marzo 2025</v>
      </c>
      <c r="B3" s="228"/>
    </row>
    <row r="4" spans="1:11" ht="18.75">
      <c r="A4" s="228" t="s">
        <v>0</v>
      </c>
      <c r="B4" s="228"/>
    </row>
    <row r="5" spans="1:11" ht="15.75">
      <c r="A5" s="26"/>
    </row>
    <row r="6" spans="1:11" ht="15.75">
      <c r="A6" s="26"/>
      <c r="F6" s="254"/>
      <c r="G6" s="254"/>
      <c r="H6" s="254"/>
      <c r="I6" s="254"/>
      <c r="J6" s="254"/>
      <c r="K6" s="254"/>
    </row>
    <row r="7" spans="1:11" ht="15.75">
      <c r="A7" s="26"/>
    </row>
    <row r="8" spans="1:11" ht="15.75" customHeight="1">
      <c r="A8" s="252" t="s">
        <v>125</v>
      </c>
      <c r="B8" s="225" t="s">
        <v>233</v>
      </c>
      <c r="F8" s="10"/>
      <c r="G8" s="10"/>
      <c r="H8" s="10"/>
      <c r="I8" s="10"/>
      <c r="J8" s="10"/>
      <c r="K8" s="10"/>
    </row>
    <row r="9" spans="1:11" ht="15" customHeight="1">
      <c r="A9" s="253"/>
      <c r="B9" s="226"/>
      <c r="F9" s="139"/>
      <c r="G9" s="140"/>
      <c r="H9" s="141"/>
      <c r="I9" s="141"/>
      <c r="J9" s="142"/>
      <c r="K9" s="143"/>
    </row>
    <row r="10" spans="1:11" ht="16.5">
      <c r="A10" s="89" t="s">
        <v>127</v>
      </c>
      <c r="B10" s="24"/>
      <c r="F10" s="139"/>
      <c r="G10" s="140"/>
      <c r="H10" s="141"/>
      <c r="I10" s="141"/>
      <c r="J10" s="144"/>
      <c r="K10" s="143"/>
    </row>
    <row r="11" spans="1:11" ht="16.5">
      <c r="A11" s="33" t="s">
        <v>128</v>
      </c>
      <c r="B11" s="24">
        <v>0</v>
      </c>
      <c r="C11" s="11"/>
      <c r="D11" s="11"/>
      <c r="F11" s="139"/>
      <c r="G11" s="140"/>
      <c r="H11" s="141"/>
      <c r="I11" s="141"/>
      <c r="J11" s="142"/>
      <c r="K11" s="143"/>
    </row>
    <row r="12" spans="1:11" ht="16.5">
      <c r="A12" s="33" t="s">
        <v>129</v>
      </c>
      <c r="B12" s="24"/>
      <c r="D12" s="11"/>
      <c r="F12" s="139"/>
      <c r="G12" s="140"/>
      <c r="H12" s="141"/>
      <c r="I12" s="141"/>
      <c r="J12" s="145"/>
      <c r="K12" s="143"/>
    </row>
    <row r="13" spans="1:11" ht="16.5">
      <c r="A13" s="33" t="s">
        <v>130</v>
      </c>
      <c r="B13" s="31">
        <v>0</v>
      </c>
      <c r="D13" s="40"/>
      <c r="F13" s="139"/>
      <c r="G13" s="140"/>
      <c r="H13" s="141"/>
      <c r="I13" s="141"/>
      <c r="J13" s="141"/>
      <c r="K13" s="143"/>
    </row>
    <row r="14" spans="1:11" ht="16.5">
      <c r="A14" s="33" t="s">
        <v>131</v>
      </c>
      <c r="B14" s="32">
        <f>+B10+B11+B12-B13</f>
        <v>0</v>
      </c>
      <c r="F14" s="139"/>
      <c r="G14" s="140"/>
      <c r="H14" s="141"/>
      <c r="I14" s="141"/>
      <c r="J14" s="141"/>
      <c r="K14" s="143"/>
    </row>
    <row r="15" spans="1:11" ht="16.5">
      <c r="A15" s="28"/>
      <c r="B15" s="29"/>
      <c r="F15" s="139"/>
      <c r="G15" s="140"/>
      <c r="H15" s="141"/>
      <c r="I15" s="141"/>
      <c r="J15" s="141"/>
      <c r="K15" s="143"/>
    </row>
    <row r="16" spans="1:11" ht="31.5" customHeight="1">
      <c r="F16" s="139"/>
      <c r="G16" s="140"/>
      <c r="H16" s="141"/>
      <c r="I16" s="141"/>
      <c r="J16" s="141"/>
      <c r="K16" s="143"/>
    </row>
    <row r="17" spans="1:11" ht="16.5">
      <c r="A17" s="90" t="s">
        <v>126</v>
      </c>
      <c r="B17" s="100" t="s">
        <v>407</v>
      </c>
      <c r="F17" s="139"/>
      <c r="G17" s="140"/>
      <c r="H17" s="141"/>
      <c r="I17" s="146"/>
      <c r="J17" s="141"/>
      <c r="K17" s="143"/>
    </row>
    <row r="18" spans="1:11" ht="15.75">
      <c r="A18" s="91" t="s">
        <v>127</v>
      </c>
      <c r="B18" s="24"/>
      <c r="J18" s="147"/>
      <c r="K18" s="148"/>
    </row>
    <row r="19" spans="1:11" ht="15.75">
      <c r="A19" s="33" t="s">
        <v>128</v>
      </c>
      <c r="B19" s="92">
        <v>0</v>
      </c>
    </row>
    <row r="20" spans="1:11" ht="15.75">
      <c r="A20" s="33" t="s">
        <v>129</v>
      </c>
      <c r="B20" s="24">
        <v>0</v>
      </c>
    </row>
    <row r="21" spans="1:11" ht="15.75">
      <c r="A21" s="33" t="s">
        <v>130</v>
      </c>
      <c r="B21" s="31">
        <v>0</v>
      </c>
    </row>
    <row r="22" spans="1:11" ht="15.75">
      <c r="A22" s="33" t="s">
        <v>131</v>
      </c>
      <c r="B22" s="32">
        <f>+B18+B19+B20-B21</f>
        <v>0</v>
      </c>
      <c r="D22" s="20"/>
    </row>
    <row r="23" spans="1:11" ht="15.75">
      <c r="A23" s="28"/>
      <c r="B23" s="27"/>
    </row>
    <row r="24" spans="1:11" ht="15.75">
      <c r="A24" s="28"/>
      <c r="B24" s="110"/>
    </row>
    <row r="25" spans="1:11">
      <c r="B25" s="27"/>
    </row>
    <row r="26" spans="1:11">
      <c r="A26" s="250" t="s">
        <v>132</v>
      </c>
      <c r="B26" s="109" t="s">
        <v>406</v>
      </c>
    </row>
    <row r="27" spans="1:11">
      <c r="A27" s="251"/>
      <c r="B27" s="101" t="s">
        <v>110</v>
      </c>
    </row>
    <row r="28" spans="1:11" ht="15.75">
      <c r="A28" s="93" t="s">
        <v>134</v>
      </c>
      <c r="B28" s="24"/>
      <c r="C28" s="154"/>
      <c r="D28" s="154"/>
    </row>
    <row r="29" spans="1:11" ht="15.75">
      <c r="A29" s="33" t="s">
        <v>135</v>
      </c>
      <c r="B29" s="24"/>
    </row>
    <row r="30" spans="1:11" ht="15.75">
      <c r="A30" s="33" t="s">
        <v>136</v>
      </c>
      <c r="B30" s="24"/>
    </row>
    <row r="31" spans="1:11" ht="15.75">
      <c r="A31" s="33" t="s">
        <v>137</v>
      </c>
      <c r="B31" s="24"/>
    </row>
    <row r="32" spans="1:11" ht="15.75">
      <c r="A32" s="33" t="s">
        <v>138</v>
      </c>
      <c r="B32" s="31">
        <v>0</v>
      </c>
    </row>
    <row r="33" spans="1:5" ht="15.75">
      <c r="A33" s="33" t="s">
        <v>139</v>
      </c>
      <c r="B33" s="31"/>
    </row>
    <row r="34" spans="1:5" ht="15.75">
      <c r="A34" s="33" t="s">
        <v>131</v>
      </c>
      <c r="B34" s="32">
        <f>+B28</f>
        <v>0</v>
      </c>
    </row>
    <row r="35" spans="1:5" ht="19.5" customHeight="1">
      <c r="A35" s="138" t="s">
        <v>133</v>
      </c>
      <c r="B35" s="158">
        <f>+B14+B22-B34</f>
        <v>0</v>
      </c>
      <c r="C35" s="152"/>
      <c r="E35" s="154"/>
    </row>
    <row r="36" spans="1:5">
      <c r="A36" s="30"/>
      <c r="C36" s="40"/>
      <c r="D36" s="20"/>
      <c r="E36" s="11"/>
    </row>
    <row r="37" spans="1:5">
      <c r="A37" s="30"/>
      <c r="B37" s="20"/>
    </row>
  </sheetData>
  <mergeCells count="8">
    <mergeCell ref="A26:A27"/>
    <mergeCell ref="A8:A9"/>
    <mergeCell ref="B8:B9"/>
    <mergeCell ref="F6:K6"/>
    <mergeCell ref="A1:B1"/>
    <mergeCell ref="A2:B2"/>
    <mergeCell ref="A3:B3"/>
    <mergeCell ref="A4: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6</vt:i4>
      </vt:variant>
    </vt:vector>
  </HeadingPairs>
  <TitlesOfParts>
    <vt:vector size="23" baseType="lpstr">
      <vt:lpstr>Balanza Comprobacion</vt:lpstr>
      <vt:lpstr>ESF SNS</vt:lpstr>
      <vt:lpstr>ERF SRS</vt:lpstr>
      <vt:lpstr>Efectivo</vt:lpstr>
      <vt:lpstr>Cuenta por Cobrar</vt:lpstr>
      <vt:lpstr>CXP Corto plazo</vt:lpstr>
      <vt:lpstr>Benef. Empl x p Corto Plazo</vt:lpstr>
      <vt:lpstr>Benef. Empl x pagar Larg. Plaz</vt:lpstr>
      <vt:lpstr>Ingresos</vt:lpstr>
      <vt:lpstr>Total Gasto</vt:lpstr>
      <vt:lpstr>Inventario</vt:lpstr>
      <vt:lpstr>EST. Flujo Efc</vt:lpstr>
      <vt:lpstr>CXP Largo Plazo</vt:lpstr>
      <vt:lpstr>Patrimonio</vt:lpstr>
      <vt:lpstr>ECAMP</vt:lpstr>
      <vt:lpstr>Retenciones y Acum.</vt:lpstr>
      <vt:lpstr>Mobiliario Eq. Ofc.</vt:lpstr>
      <vt:lpstr>'Balanza Comprobacion'!Área_de_impresión</vt:lpstr>
      <vt:lpstr>Efectivo!Área_de_impresión</vt:lpstr>
      <vt:lpstr>'ERF SRS'!Área_de_impresión</vt:lpstr>
      <vt:lpstr>'ESF SNS'!Área_de_impresión</vt:lpstr>
      <vt:lpstr>'Mobiliario Eq. Ofc.'!Área_de_impresión</vt:lpstr>
      <vt:lpstr>'Total Gasto'!Área_de_impresión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Ylkania Botello</dc:creator>
  <cp:lastModifiedBy>CONTABILIDAD-AUX</cp:lastModifiedBy>
  <cp:lastPrinted>2025-04-03T00:07:40Z</cp:lastPrinted>
  <dcterms:created xsi:type="dcterms:W3CDTF">2018-05-02T13:48:18Z</dcterms:created>
  <dcterms:modified xsi:type="dcterms:W3CDTF">2025-04-03T00:08:11Z</dcterms:modified>
</cp:coreProperties>
</file>