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NOVIEMBRE\"/>
    </mc:Choice>
  </mc:AlternateContent>
  <bookViews>
    <workbookView xWindow="0" yWindow="0" windowWidth="15360" windowHeight="7455" tabRatio="1000" firstSheet="5" activeTab="1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33" l="1"/>
  <c r="B22" i="33" l="1"/>
  <c r="B14" i="33"/>
  <c r="B35" i="33" l="1"/>
  <c r="F24" i="18" s="1"/>
  <c r="F37" i="18"/>
  <c r="B13" i="27"/>
  <c r="B27" i="16" l="1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<sst xmlns="http://schemas.openxmlformats.org/spreadsheetml/2006/main" count="468" uniqueCount="394">
  <si>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</si>
  <si>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</si>
  <si>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</si>
  <si>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</si>
  <si>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</si>
  <si>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</si>
  <si>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</si>
  <si>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</si>
  <si>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</si>
  <si>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</si>
  <si>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</si>
  <si>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</si>
  <si>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</si>
  <si>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</si>
  <si>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</si>
  <si>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</si>
  <si>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</si>
  <si>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</si>
  <si>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</si>
  <si>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</si>
  <si>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</si>
  <si>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</si>
  <si>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</si>
  <si>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</si>
  <si>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</si>
  <si>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</si>
  <si>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</si>
  <si>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</si>
  <si>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</si>
  <si>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</si>
  <si>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</si>
  <si>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</si>
  <si>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</si>
  <si>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</si>
  <si>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</si>
  <si>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</si>
  <si>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</si>
  <si>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</si>
  <si>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</si>
  <si>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</si>
  <si>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</si>
  <si>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</si>
  <si>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</si>
  <si>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</si>
  <si>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</si>
  <si>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</si>
  <si>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</si>
  <si>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</si>
  <si>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</si>
  <si>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</si>
  <si>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</si>
  <si>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</si>
  <si>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</si>
  <si>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</si>
  <si>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</si>
  <si>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</si>
  <si>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</si>
  <si>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</si>
  <si>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</si>
  <si>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</si>
  <si>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</si>
  <si>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</si>
  <si>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</si>
  <si>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</si>
  <si>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</si>
  <si>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</si>
  <si>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</si>
  <si>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</si>
  <si>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</si>
  <si>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</si>
  <si>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</si>
  <si>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</si>
  <si>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</si>
  <si>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</si>
  <si>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</si>
  <si>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</si>
  <si>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</si>
  <si>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</si>
  <si>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</si>
  <si>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</si>
  <si>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</si>
  <si>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</si>
  <si>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</si>
  <si>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</si>
  <si>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</si>
  <si>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</si>
  <si>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</si>
  <si>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</si>
  <si>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</si>
  <si>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</si>
  <si>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</si>
  <si>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</si>
  <si>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</si>
  <si>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</si>
  <si>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</si>
  <si>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</si>
  <si>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</si>
  <si>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</si>
  <si>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</si>
  <si>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</si>
  <si>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</si>
  <si>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</si>
  <si>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</si>
  <si>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</si>
  <si>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</si>
  <si>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</si>
  <si>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</si>
  <si>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</si>
  <si>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</si>
  <si>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</si>
  <si>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</si>
  <si>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</si>
  <si>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</si>
  <si>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</si>
  <si>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</si>
  <si>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</si>
  <si>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</si>
  <si>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</si>
  <si>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</si>
  <si>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</si>
  <si>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</si>
  <si>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</si>
  <si>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</si>
  <si>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</si>
  <si>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</si>
  <si>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</si>
  <si>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</si>
  <si>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</si>
  <si>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</si>
  <si>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</si>
  <si>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</si>
  <si>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</si>
  <si>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</si>
  <si>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</si>
  <si>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</si>
  <si>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</si>
  <si>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</si>
  <si>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</si>
  <si>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</si>
  <si>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</si>
  <si>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</si>
  <si>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</si>
  <si>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</si>
  <si>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</si>
  <si>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</si>
  <si>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</si>
  <si>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</si>
  <si>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</si>
  <si>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</si>
  <si>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</si>
  <si>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</si>
  <si>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</si>
  <si>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</si>
  <si>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</si>
  <si>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</si>
  <si>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</si>
  <si>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</si>
  <si>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</si>
  <si>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</si>
  <si>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</si>
  <si>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</si>
  <si>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</si>
  <si>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</si>
  <si>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</si>
  <si>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</si>
  <si>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</si>
  <si>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</si>
  <si>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</si>
  <si>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</si>
  <si>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</si>
  <si>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</si>
  <si>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</si>
  <si>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</si>
  <si>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</si>
  <si>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</si>
  <si>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</si>
  <si>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</si>
  <si>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</si>
  <si>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</si>
  <si>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</si>
  <si>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</si>
  <si>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</si>
  <si>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</si>
  <si>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</si>
  <si>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</si>
  <si>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</si>
  <si>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</si>
  <si>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</si>
  <si>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</si>
  <si>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</si>
  <si>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</si>
  <si>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</si>
  <si>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</si>
  <si>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</si>
  <si>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</si>
  <si>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</si>
  <si>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</si>
  <si>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</si>
  <si>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</si>
  <si>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</si>
  <si>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</si>
  <si>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</si>
  <si>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</si>
  <si>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</si>
  <si>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</si>
  <si>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</si>
  <si>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</si>
  <si>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</si>
  <si>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</si>
  <si>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</si>
  <si>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</si>
  <si>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</si>
  <si>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</si>
  <si>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</si>
  <si>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</si>
  <si>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</si>
  <si>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</si>
  <si>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</si>
  <si>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</si>
  <si>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</si>
  <si>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</si>
  <si>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</si>
  <si>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</si>
  <si>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</si>
  <si>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</si>
  <si>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</si>
  <si>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</si>
  <si>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</si>
  <si>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</si>
  <si>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</si>
  <si>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</si>
  <si>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</si>
  <si>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</si>
  <si>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</si>
  <si>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</si>
  <si>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</si>
  <si>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</si>
  <si>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</si>
  <si>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</si>
  <si>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</si>
  <si>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</si>
  <si>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</si>
  <si>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</si>
  <si>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</si>
  <si>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</si>
  <si>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</si>
  <si>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</si>
  <si>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</si>
  <si>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</si>
  <si>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</si>
  <si>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</si>
  <si>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</si>
  <si>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</si>
  <si>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</si>
  <si>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</si>
  <si>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</si>
  <si>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</si>
  <si>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</si>
  <si>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</si>
  <si>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</si>
  <si>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</si>
  <si>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</si>
  <si>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</si>
  <si>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</si>
  <si>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</si>
  <si>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</si>
  <si>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</si>
  <si>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</si>
  <si>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</si>
  <si>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</si>
  <si>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</si>
  <si>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</si>
  <si>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</si>
  <si>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</si>
  <si>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</si>
  <si>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</si>
  <si>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</si>
  <si>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</si>
  <si>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</si>
  <si>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</si>
  <si>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</si>
  <si>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</si>
  <si>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</si>
  <si>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</si>
  <si>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</si>
  <si>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</si>
  <si>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</si>
  <si>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</si>
  <si>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</si>
  <si>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</si>
  <si>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</si>
  <si>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</si>
  <si>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</si>
  <si>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</si>
  <si>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</si>
  <si>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</si>
  <si>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</si>
  <si>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</si>
  <si>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</si>
  <si>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</si>
  <si>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</si>
  <si>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</si>
  <si>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</si>
  <si>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</si>
  <si>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</si>
  <si>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</si>
  <si>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</si>
  <si>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</si>
  <si>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</si>
  <si>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</si>
  <si>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</si>
  <si>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</si>
  <si>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</si>
  <si>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</si>
  <si>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</si>
  <si>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</si>
  <si>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</si>
  <si>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</si>
  <si>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</si>
  <si>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</si>
  <si>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</si>
  <si>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</si>
  <si>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</si>
  <si>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</si>
  <si>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</si>
  <si>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</si>
  <si>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</si>
  <si>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</si>
  <si>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</si>
  <si>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</si>
  <si>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</si>
  <si>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</si>
  <si>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</si>
  <si>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</si>
  <si>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</si>
  <si>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</si>
  <si>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</si>
  <si>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</si>
  <si>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</si>
  <si>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</si>
  <si>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</si>
  <si>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</si>
  <si>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</si>
  <si>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</si>
  <si>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</si>
  <si>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</si>
  <si>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</si>
  <si>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</si>
  <si>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</si>
  <si>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</si>
  <si>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</si>
  <si>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</si>
  <si>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</si>
  <si>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</si>
  <si>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</si>
  <si>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</si>
  <si>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</si>
  <si>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</si>
  <si>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</si>
  <si>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</si>
  <si>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</si>
  <si>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</si>
  <si>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</si>
  <si>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</si>
  <si>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</si>
  <si>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</si>
  <si>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</si>
  <si>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</si>
  <si>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</si>
  <si>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</si>
  <si>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</si>
  <si>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</si>
  <si>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</si>
  <si>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</si>
  <si>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</si>
  <si>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</si>
  <si>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</si>
  <si>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</si>
  <si>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</si>
  <si>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</si>
  <si>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</si>
  <si>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</si>
  <si>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</si>
  <si>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</si>
  <si>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</si>
  <si>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</si>
  <si>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</si>
  <si>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</si>
  <si>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</si>
  <si>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</si>
  <si>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</si>
  <si>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</si>
  <si>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30 Noviembre 2025</t>
  </si>
  <si>
    <t>Al 30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</si>
</sst>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8" fontId="4" fillId="0" borderId="5" xfId="0" applyNumberFormat="1" applyFont="1" applyBorder="1"/>
    <xf numFmtId="0" fontId="45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5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9" fontId="46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I10" sqref="I10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78"/>
      <c r="B2" s="178"/>
      <c r="C2" s="178"/>
      <c r="D2" s="178"/>
      <c r="E2" s="178"/>
    </row>
    <row r="3" spans="1:6" ht="22.9" customHeight="1">
      <c r="A3" s="95"/>
      <c r="B3" s="97"/>
      <c r="C3" s="95"/>
      <c r="D3" s="95"/>
      <c r="E3" s="95"/>
    </row>
    <row r="4" spans="1:6" ht="18" customHeight="1">
      <c r="A4" s="180" t="s">
        <v>298</v>
      </c>
      <c r="B4" s="180"/>
      <c r="C4" s="180"/>
      <c r="D4" s="180"/>
      <c r="E4" s="180"/>
    </row>
    <row r="5" spans="1:6" s="95" customFormat="1" ht="18" customHeight="1">
      <c r="A5" s="149"/>
      <c r="B5" s="149"/>
      <c r="C5" s="149" t="s">
        <v>360</v>
      </c>
      <c r="D5" s="149"/>
      <c r="E5" s="149"/>
    </row>
    <row r="6" spans="1:6">
      <c r="A6" s="178" t="s">
        <v>318</v>
      </c>
      <c r="B6" s="178"/>
      <c r="C6" s="178"/>
      <c r="D6" s="178"/>
      <c r="E6" s="178"/>
    </row>
    <row r="7" spans="1:6">
      <c r="A7" s="179" t="s">
        <v>392</v>
      </c>
      <c r="B7" s="179"/>
      <c r="C7" s="179"/>
      <c r="D7" s="179"/>
      <c r="E7" s="179"/>
    </row>
    <row r="8" spans="1:6" s="95" customFormat="1">
      <c r="A8" s="106" t="s">
        <v>365</v>
      </c>
      <c r="B8" s="106"/>
      <c r="C8" s="106"/>
      <c r="D8" s="106"/>
      <c r="E8" s="106"/>
    </row>
    <row r="9" spans="1:6">
      <c r="A9" s="98" t="s">
        <v>249</v>
      </c>
      <c r="B9" s="98" t="s">
        <v>250</v>
      </c>
      <c r="C9" s="99" t="s">
        <v>251</v>
      </c>
      <c r="D9" s="99" t="s">
        <v>252</v>
      </c>
      <c r="E9" s="99" t="s">
        <v>333</v>
      </c>
    </row>
    <row r="10" spans="1:6" ht="24">
      <c r="A10" s="100" t="s">
        <v>256</v>
      </c>
      <c r="B10" s="100" t="s">
        <v>361</v>
      </c>
      <c r="C10" s="101">
        <f>+Ingresos!B11</f>
        <v>1607006.44</v>
      </c>
      <c r="D10" s="101">
        <v>0</v>
      </c>
      <c r="E10" s="102">
        <f>+C10-D10</f>
        <v>1607006.44</v>
      </c>
    </row>
    <row r="11" spans="1:6">
      <c r="A11" s="100" t="s">
        <v>321</v>
      </c>
      <c r="B11" s="100" t="s">
        <v>362</v>
      </c>
      <c r="C11" s="101">
        <f>+Ingresos!B18</f>
        <v>474942.95</v>
      </c>
      <c r="D11" s="101">
        <v>0</v>
      </c>
      <c r="E11" s="102">
        <f t="shared" ref="E11:E58" si="0">+C11-D11</f>
        <v>474942.95</v>
      </c>
      <c r="F11" s="93"/>
    </row>
    <row r="12" spans="1:6" ht="24">
      <c r="A12" s="100" t="s">
        <v>304</v>
      </c>
      <c r="B12" s="100" t="s">
        <v>305</v>
      </c>
      <c r="C12" s="101">
        <v>0</v>
      </c>
      <c r="D12" s="101">
        <v>0</v>
      </c>
      <c r="E12" s="102">
        <f t="shared" si="0"/>
        <v>0</v>
      </c>
      <c r="F12" s="93"/>
    </row>
    <row r="13" spans="1:6" ht="24">
      <c r="A13" s="100" t="s">
        <v>346</v>
      </c>
      <c r="B13" s="100" t="s">
        <v>347</v>
      </c>
      <c r="C13" s="101">
        <v>0</v>
      </c>
      <c r="D13" s="101">
        <v>0</v>
      </c>
      <c r="E13" s="102">
        <f t="shared" si="0"/>
        <v>0</v>
      </c>
      <c r="F13" s="93"/>
    </row>
    <row r="14" spans="1:6" ht="24">
      <c r="A14" s="100" t="s">
        <v>254</v>
      </c>
      <c r="B14" s="100" t="s">
        <v>259</v>
      </c>
      <c r="C14" s="101">
        <v>123921.96</v>
      </c>
      <c r="D14" s="101">
        <v>0</v>
      </c>
      <c r="E14" s="102">
        <f t="shared" si="0"/>
        <v>123921.96</v>
      </c>
      <c r="F14" s="93"/>
    </row>
    <row r="15" spans="1:6" ht="24">
      <c r="A15" s="100" t="s">
        <v>348</v>
      </c>
      <c r="B15" s="100" t="s">
        <v>349</v>
      </c>
      <c r="C15" s="101">
        <f>+Inventario!B13</f>
        <v>561022.02</v>
      </c>
      <c r="D15" s="101">
        <v>0</v>
      </c>
      <c r="E15" s="102">
        <f t="shared" si="0"/>
        <v>561022.02</v>
      </c>
    </row>
    <row r="16" spans="1:6" ht="24">
      <c r="A16" s="100" t="s">
        <v>326</v>
      </c>
      <c r="B16" s="100" t="s">
        <v>327</v>
      </c>
      <c r="C16" s="101">
        <v>0</v>
      </c>
      <c r="D16" s="101">
        <v>0</v>
      </c>
      <c r="E16" s="102">
        <f t="shared" si="0"/>
        <v>0</v>
      </c>
    </row>
    <row r="17" spans="1:6" ht="24">
      <c r="A17" s="100" t="s">
        <v>324</v>
      </c>
      <c r="B17" s="100" t="s">
        <v>325</v>
      </c>
      <c r="C17" s="101">
        <v>0</v>
      </c>
      <c r="D17" s="101">
        <v>0</v>
      </c>
      <c r="E17" s="102">
        <f t="shared" si="0"/>
        <v>0</v>
      </c>
    </row>
    <row r="18" spans="1:6">
      <c r="A18" s="100" t="s">
        <v>260</v>
      </c>
      <c r="B18" s="100" t="s">
        <v>261</v>
      </c>
      <c r="C18" s="101">
        <v>0</v>
      </c>
      <c r="D18" s="101">
        <v>0</v>
      </c>
      <c r="E18" s="102">
        <f t="shared" si="0"/>
        <v>0</v>
      </c>
    </row>
    <row r="19" spans="1:6" ht="24">
      <c r="A19" s="100" t="s">
        <v>283</v>
      </c>
      <c r="B19" s="100" t="s">
        <v>284</v>
      </c>
      <c r="C19" s="101">
        <v>0</v>
      </c>
      <c r="D19" s="101">
        <v>0</v>
      </c>
      <c r="E19" s="102">
        <f t="shared" si="0"/>
        <v>0</v>
      </c>
    </row>
    <row r="20" spans="1:6" ht="24">
      <c r="A20" s="100" t="s">
        <v>315</v>
      </c>
      <c r="B20" s="100" t="s">
        <v>316</v>
      </c>
      <c r="C20" s="101">
        <v>0</v>
      </c>
      <c r="D20" s="101">
        <v>0</v>
      </c>
      <c r="E20" s="102">
        <f t="shared" si="0"/>
        <v>0</v>
      </c>
    </row>
    <row r="21" spans="1:6" ht="24">
      <c r="A21" s="100" t="s">
        <v>262</v>
      </c>
      <c r="B21" s="100" t="s">
        <v>263</v>
      </c>
      <c r="C21" s="101">
        <v>45430</v>
      </c>
      <c r="D21" s="101">
        <v>0</v>
      </c>
      <c r="E21" s="102">
        <f t="shared" si="0"/>
        <v>45430</v>
      </c>
    </row>
    <row r="22" spans="1:6" ht="24">
      <c r="A22" s="100" t="s">
        <v>306</v>
      </c>
      <c r="B22" s="100" t="s">
        <v>307</v>
      </c>
      <c r="C22" s="101">
        <v>0</v>
      </c>
      <c r="D22" s="101">
        <v>0</v>
      </c>
      <c r="E22" s="102">
        <f t="shared" si="0"/>
        <v>0</v>
      </c>
    </row>
    <row r="23" spans="1:6" ht="24">
      <c r="A23" s="100" t="s">
        <v>264</v>
      </c>
      <c r="B23" s="100" t="s">
        <v>265</v>
      </c>
      <c r="C23" s="101">
        <v>0</v>
      </c>
      <c r="D23" s="101">
        <v>0</v>
      </c>
      <c r="E23" s="102">
        <f t="shared" si="0"/>
        <v>0</v>
      </c>
    </row>
    <row r="24" spans="1:6">
      <c r="A24" s="100" t="s">
        <v>299</v>
      </c>
      <c r="B24" s="100" t="s">
        <v>300</v>
      </c>
      <c r="C24" s="101">
        <v>0</v>
      </c>
      <c r="D24" s="101">
        <v>0</v>
      </c>
      <c r="E24" s="102">
        <f t="shared" si="0"/>
        <v>0</v>
      </c>
    </row>
    <row r="25" spans="1:6">
      <c r="A25" s="100" t="s">
        <v>266</v>
      </c>
      <c r="B25" s="100" t="s">
        <v>267</v>
      </c>
      <c r="C25" s="101">
        <v>0</v>
      </c>
      <c r="D25" s="101">
        <v>0</v>
      </c>
      <c r="E25" s="102">
        <f t="shared" si="0"/>
        <v>0</v>
      </c>
    </row>
    <row r="26" spans="1:6">
      <c r="A26" s="100" t="s">
        <v>291</v>
      </c>
      <c r="B26" s="100" t="s">
        <v>292</v>
      </c>
      <c r="C26" s="101">
        <v>0</v>
      </c>
      <c r="D26" s="101">
        <v>0</v>
      </c>
      <c r="E26" s="102">
        <f t="shared" si="0"/>
        <v>0</v>
      </c>
    </row>
    <row r="27" spans="1:6">
      <c r="A27" s="100" t="s">
        <v>350</v>
      </c>
      <c r="B27" s="100" t="s">
        <v>351</v>
      </c>
      <c r="C27" s="101">
        <v>0</v>
      </c>
      <c r="D27" s="101">
        <v>0</v>
      </c>
      <c r="E27" s="102">
        <f t="shared" si="0"/>
        <v>0</v>
      </c>
    </row>
    <row r="28" spans="1:6" ht="24">
      <c r="A28" s="100" t="s">
        <v>281</v>
      </c>
      <c r="B28" s="100" t="s">
        <v>282</v>
      </c>
      <c r="C28" s="101">
        <v>0</v>
      </c>
      <c r="D28" s="101">
        <v>0</v>
      </c>
      <c r="E28" s="102">
        <f t="shared" si="0"/>
        <v>0</v>
      </c>
      <c r="F28" s="93"/>
    </row>
    <row r="29" spans="1:6">
      <c r="A29" s="100" t="s">
        <v>285</v>
      </c>
      <c r="B29" s="100" t="s">
        <v>286</v>
      </c>
      <c r="C29" s="101">
        <v>0</v>
      </c>
      <c r="D29" s="101">
        <v>0</v>
      </c>
      <c r="E29" s="102"/>
      <c r="F29" s="93"/>
    </row>
    <row r="30" spans="1:6" ht="24">
      <c r="A30" s="100" t="s">
        <v>339</v>
      </c>
      <c r="B30" s="100" t="s">
        <v>340</v>
      </c>
      <c r="C30" s="101">
        <v>4260</v>
      </c>
      <c r="D30" s="101"/>
      <c r="E30" s="102">
        <f t="shared" si="0"/>
        <v>4260</v>
      </c>
      <c r="F30" s="93"/>
    </row>
    <row r="31" spans="1:6" ht="24">
      <c r="A31" s="100" t="s">
        <v>308</v>
      </c>
      <c r="B31" s="100" t="s">
        <v>309</v>
      </c>
      <c r="C31" s="101">
        <v>220000</v>
      </c>
      <c r="D31" s="101">
        <v>0</v>
      </c>
      <c r="E31" s="102">
        <f t="shared" si="0"/>
        <v>220000</v>
      </c>
      <c r="F31" s="94"/>
    </row>
    <row r="32" spans="1:6" ht="24">
      <c r="A32" s="100" t="s">
        <v>268</v>
      </c>
      <c r="B32" s="100" t="s">
        <v>269</v>
      </c>
      <c r="C32" s="101">
        <v>0</v>
      </c>
      <c r="D32" s="101">
        <f>+'CXP Corto plazo'!B14</f>
        <v>485430.86</v>
      </c>
      <c r="E32" s="102">
        <f t="shared" si="0"/>
        <v>-485430.86</v>
      </c>
    </row>
    <row r="33" spans="1:5" ht="24">
      <c r="A33" s="100" t="s">
        <v>270</v>
      </c>
      <c r="B33" s="100" t="s">
        <v>271</v>
      </c>
      <c r="C33" s="134"/>
      <c r="D33" s="101">
        <v>89285.82</v>
      </c>
      <c r="E33" s="102">
        <f t="shared" si="0"/>
        <v>-89285.82</v>
      </c>
    </row>
    <row r="34" spans="1:5">
      <c r="A34" s="100" t="s">
        <v>310</v>
      </c>
      <c r="B34" s="100" t="s">
        <v>311</v>
      </c>
      <c r="C34" s="135">
        <f>+'Benef. Empl x p Corto Plazo'!B15</f>
        <v>4749.9799999999996</v>
      </c>
      <c r="D34" s="101">
        <v>0</v>
      </c>
      <c r="E34" s="102">
        <f t="shared" si="0"/>
        <v>4749.9799999999996</v>
      </c>
    </row>
    <row r="35" spans="1:5">
      <c r="A35" s="100" t="s">
        <v>253</v>
      </c>
      <c r="B35" s="100" t="s">
        <v>272</v>
      </c>
      <c r="C35" s="101">
        <v>0</v>
      </c>
      <c r="D35" s="125"/>
      <c r="E35" s="102">
        <f t="shared" si="0"/>
        <v>0</v>
      </c>
    </row>
    <row r="36" spans="1:5" ht="24">
      <c r="A36" s="100" t="s">
        <v>273</v>
      </c>
      <c r="B36" s="100" t="s">
        <v>274</v>
      </c>
      <c r="C36" s="101">
        <v>0</v>
      </c>
      <c r="D36" s="101"/>
      <c r="E36" s="102">
        <v>485391.17000000016</v>
      </c>
    </row>
    <row r="37" spans="1:5">
      <c r="A37" s="100" t="s">
        <v>255</v>
      </c>
      <c r="B37" s="100" t="s">
        <v>275</v>
      </c>
      <c r="C37" s="101"/>
      <c r="D37" s="101">
        <f>+'ERF SRS'!F29</f>
        <v>471746.89999999967</v>
      </c>
      <c r="E37" s="102">
        <f t="shared" si="0"/>
        <v>-471746.89999999967</v>
      </c>
    </row>
    <row r="38" spans="1:5">
      <c r="A38" s="100" t="s">
        <v>293</v>
      </c>
      <c r="B38" s="100" t="s">
        <v>128</v>
      </c>
      <c r="C38" s="101">
        <f>+Ingresos!B15</f>
        <v>175024</v>
      </c>
      <c r="D38" s="101">
        <v>0</v>
      </c>
      <c r="E38" s="102">
        <f t="shared" si="0"/>
        <v>175024</v>
      </c>
    </row>
    <row r="39" spans="1:5" ht="24">
      <c r="A39" s="100" t="s">
        <v>296</v>
      </c>
      <c r="B39" s="100" t="s">
        <v>297</v>
      </c>
      <c r="C39" s="101">
        <v>0</v>
      </c>
      <c r="D39" s="101">
        <v>0</v>
      </c>
      <c r="E39" s="102">
        <f t="shared" si="0"/>
        <v>0</v>
      </c>
    </row>
    <row r="40" spans="1:5">
      <c r="A40" s="100" t="s">
        <v>322</v>
      </c>
      <c r="B40" s="100" t="s">
        <v>323</v>
      </c>
      <c r="C40" s="101">
        <v>0</v>
      </c>
      <c r="D40" s="129">
        <f>+'Total Gasto'!B11</f>
        <v>0</v>
      </c>
      <c r="E40" s="102">
        <f t="shared" si="0"/>
        <v>0</v>
      </c>
    </row>
    <row r="41" spans="1:5" ht="24">
      <c r="A41" s="100" t="s">
        <v>301</v>
      </c>
      <c r="B41" s="100" t="s">
        <v>155</v>
      </c>
      <c r="C41" s="101">
        <f>+'Benef. Empl x p Corto Plazo'!B16</f>
        <v>456533.48</v>
      </c>
      <c r="D41" s="101"/>
      <c r="E41" s="102">
        <f t="shared" si="0"/>
        <v>456533.48</v>
      </c>
    </row>
    <row r="42" spans="1:5">
      <c r="A42" s="100" t="s">
        <v>328</v>
      </c>
      <c r="B42" s="100" t="s">
        <v>329</v>
      </c>
      <c r="C42" s="101">
        <f>+'Benef. Empl x p Corto Plazo'!B15</f>
        <v>4749.9799999999996</v>
      </c>
      <c r="D42" s="101">
        <v>0</v>
      </c>
      <c r="E42" s="102">
        <f t="shared" si="0"/>
        <v>4749.9799999999996</v>
      </c>
    </row>
    <row r="43" spans="1:5" ht="24">
      <c r="A43" s="100" t="s">
        <v>276</v>
      </c>
      <c r="B43" s="100" t="s">
        <v>277</v>
      </c>
      <c r="C43" s="101">
        <v>0</v>
      </c>
      <c r="D43" s="129">
        <v>2026</v>
      </c>
      <c r="E43" s="102">
        <f t="shared" si="0"/>
        <v>-2026</v>
      </c>
    </row>
    <row r="44" spans="1:5" ht="24">
      <c r="A44" s="100" t="s">
        <v>278</v>
      </c>
      <c r="B44" s="100" t="s">
        <v>279</v>
      </c>
      <c r="C44" s="101">
        <v>0</v>
      </c>
      <c r="D44" s="129">
        <v>1994</v>
      </c>
      <c r="E44" s="102">
        <f t="shared" si="0"/>
        <v>-1994</v>
      </c>
    </row>
    <row r="45" spans="1:5" ht="24">
      <c r="A45" s="100" t="s">
        <v>341</v>
      </c>
      <c r="B45" s="100" t="s">
        <v>342</v>
      </c>
      <c r="C45" s="101">
        <v>0</v>
      </c>
      <c r="D45" s="129">
        <v>240</v>
      </c>
      <c r="E45" s="102">
        <f t="shared" si="0"/>
        <v>-240</v>
      </c>
    </row>
    <row r="46" spans="1:5">
      <c r="A46" s="100" t="s">
        <v>331</v>
      </c>
      <c r="B46" s="100" t="s">
        <v>332</v>
      </c>
      <c r="C46" s="101">
        <f>+'Benef. Empl x p Corto Plazo'!B13</f>
        <v>32000</v>
      </c>
      <c r="D46" s="101">
        <f>+'Total Gasto'!B25</f>
        <v>24642.5</v>
      </c>
      <c r="E46" s="102">
        <f t="shared" si="0"/>
        <v>7357.5</v>
      </c>
    </row>
    <row r="47" spans="1:5">
      <c r="A47" s="100" t="s">
        <v>352</v>
      </c>
      <c r="B47" s="100" t="s">
        <v>167</v>
      </c>
      <c r="C47" s="101">
        <v>0</v>
      </c>
      <c r="D47" s="129">
        <v>7000</v>
      </c>
      <c r="E47" s="102">
        <f t="shared" si="0"/>
        <v>-7000</v>
      </c>
    </row>
    <row r="48" spans="1:5">
      <c r="A48" s="100" t="s">
        <v>353</v>
      </c>
      <c r="B48" s="100" t="s">
        <v>132</v>
      </c>
      <c r="C48" s="101">
        <v>0</v>
      </c>
      <c r="D48" s="101">
        <v>0</v>
      </c>
      <c r="E48" s="102">
        <f t="shared" si="0"/>
        <v>0</v>
      </c>
    </row>
    <row r="49" spans="1:5" ht="36">
      <c r="A49" s="100" t="s">
        <v>287</v>
      </c>
      <c r="B49" s="100" t="s">
        <v>288</v>
      </c>
      <c r="C49" s="101">
        <v>0</v>
      </c>
      <c r="D49" s="129"/>
      <c r="E49" s="102">
        <f t="shared" si="0"/>
        <v>0</v>
      </c>
    </row>
    <row r="50" spans="1:5" ht="24">
      <c r="A50" s="100" t="s">
        <v>354</v>
      </c>
      <c r="B50" s="100" t="s">
        <v>355</v>
      </c>
      <c r="C50" s="101">
        <v>0</v>
      </c>
      <c r="D50" s="129"/>
      <c r="E50" s="102">
        <f t="shared" si="0"/>
        <v>0</v>
      </c>
    </row>
    <row r="51" spans="1:5">
      <c r="A51" s="100" t="s">
        <v>330</v>
      </c>
      <c r="B51" s="100" t="s">
        <v>280</v>
      </c>
      <c r="C51" s="101">
        <v>0</v>
      </c>
      <c r="D51" s="129">
        <f>+'Total Gasto'!B52</f>
        <v>3394.24</v>
      </c>
      <c r="E51" s="102">
        <f t="shared" si="0"/>
        <v>-3394.24</v>
      </c>
    </row>
    <row r="52" spans="1:5" ht="24">
      <c r="A52" s="100" t="s">
        <v>334</v>
      </c>
      <c r="B52" s="100" t="s">
        <v>134</v>
      </c>
      <c r="C52" s="101">
        <v>160715.4</v>
      </c>
      <c r="D52" s="101"/>
      <c r="E52" s="102">
        <f t="shared" si="0"/>
        <v>160715.4</v>
      </c>
    </row>
    <row r="53" spans="1:5" ht="24">
      <c r="A53" s="100" t="s">
        <v>356</v>
      </c>
      <c r="B53" s="100" t="s">
        <v>169</v>
      </c>
      <c r="C53" s="101">
        <v>0</v>
      </c>
      <c r="D53" s="129"/>
      <c r="E53" s="102">
        <f t="shared" si="0"/>
        <v>0</v>
      </c>
    </row>
    <row r="54" spans="1:5" ht="24">
      <c r="A54" s="100" t="s">
        <v>337</v>
      </c>
      <c r="B54" s="100" t="s">
        <v>338</v>
      </c>
      <c r="C54" s="101">
        <v>187933</v>
      </c>
      <c r="D54" s="129"/>
      <c r="E54" s="102">
        <f t="shared" si="0"/>
        <v>187933</v>
      </c>
    </row>
    <row r="55" spans="1:5" ht="24">
      <c r="A55" s="100" t="s">
        <v>343</v>
      </c>
      <c r="B55" s="100" t="s">
        <v>344</v>
      </c>
      <c r="C55" s="101">
        <v>0</v>
      </c>
      <c r="D55" s="129"/>
      <c r="E55" s="102">
        <f t="shared" si="0"/>
        <v>0</v>
      </c>
    </row>
    <row r="56" spans="1:5">
      <c r="A56" s="100" t="s">
        <v>345</v>
      </c>
      <c r="B56" s="100" t="s">
        <v>173</v>
      </c>
      <c r="C56" s="101">
        <v>0</v>
      </c>
      <c r="D56" s="129"/>
      <c r="E56" s="102">
        <f t="shared" si="0"/>
        <v>0</v>
      </c>
    </row>
    <row r="57" spans="1:5" ht="24">
      <c r="A57" s="100" t="s">
        <v>335</v>
      </c>
      <c r="B57" s="100" t="s">
        <v>336</v>
      </c>
      <c r="C57" s="101"/>
      <c r="D57" s="129"/>
      <c r="E57" s="102">
        <f t="shared" si="0"/>
        <v>0</v>
      </c>
    </row>
    <row r="58" spans="1:5">
      <c r="A58" s="100" t="s">
        <v>289</v>
      </c>
      <c r="B58" s="100" t="s">
        <v>290</v>
      </c>
      <c r="C58" s="101">
        <v>0</v>
      </c>
      <c r="D58" s="101">
        <v>0</v>
      </c>
      <c r="E58" s="102">
        <f t="shared" si="0"/>
        <v>0</v>
      </c>
    </row>
    <row r="59" spans="1:5">
      <c r="A59" s="103" t="s">
        <v>257</v>
      </c>
      <c r="B59" s="104" t="s">
        <v>258</v>
      </c>
      <c r="C59" s="105">
        <f>SUM(C10:C58)</f>
        <v>4058289.21</v>
      </c>
      <c r="D59" s="105">
        <f>SUM(D10:D58)</f>
        <v>1085760.3199999996</v>
      </c>
      <c r="E59" s="102">
        <f>SUM(E40:E58)</f>
        <v>802635.12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1" zoomScale="106" zoomScaleNormal="106" workbookViewId="0">
      <selection activeCell="J16" sqref="J16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81" t="s">
        <v>360</v>
      </c>
      <c r="D2" s="181"/>
      <c r="E2" s="181"/>
      <c r="F2" s="181"/>
      <c r="G2" s="181"/>
      <c r="H2" s="181"/>
    </row>
    <row r="3" spans="1:9" ht="15.75">
      <c r="C3" s="182" t="s">
        <v>146</v>
      </c>
      <c r="D3" s="182"/>
      <c r="E3" s="182"/>
      <c r="F3" s="182"/>
      <c r="G3" s="182"/>
      <c r="H3" s="182"/>
    </row>
    <row r="4" spans="1:9" ht="15.75">
      <c r="C4" s="182" t="s">
        <v>393</v>
      </c>
      <c r="D4" s="182"/>
      <c r="E4" s="182"/>
      <c r="F4" s="182"/>
      <c r="G4" s="182"/>
      <c r="H4" s="182"/>
    </row>
    <row r="5" spans="1:9" ht="15.75">
      <c r="C5" s="182" t="s">
        <v>0</v>
      </c>
      <c r="D5" s="182"/>
      <c r="E5" s="182"/>
      <c r="F5" s="182"/>
      <c r="G5" s="182"/>
      <c r="H5" s="182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2025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8">
        <f>+Efectivo!C38</f>
        <v>3243877.4899999998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5">
        <f>+'Cuenta por Cobrar'!B18</f>
        <v>6187154.8899999997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8">
        <f>+Inventario!B14</f>
        <v>1470975.3199999998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9">
        <f>SUM(F9:F16)</f>
        <v>10902007.699999999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3631215.9599999995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3631215.9599999995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40">
        <f>SUM(F27,F17)</f>
        <v>14533223.659999998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50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7">
        <f>+'CXP Corto plazo'!B14</f>
        <v>485430.86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5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41">
        <f>+'Benef. Empl x p Corto Plazo'!B18</f>
        <v>493283.45999999996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42">
        <f>SUM(F33:F41)</f>
        <v>978714.32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42">
        <f>+F42+F51</f>
        <v>978714.32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5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7">
        <f>+'ERF SRS'!F29</f>
        <v>471746.89999999967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8">
        <f>+Patrimonio!B14</f>
        <v>10070281.439999999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9">
        <f>+F55+F57+F58</f>
        <v>13554509.34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40">
        <f>+F60+F42</f>
        <v>14533223.66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6" t="s">
        <v>358</v>
      </c>
      <c r="E66" s="127"/>
      <c r="F66" s="128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H14" sqref="H14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83" t="str">
        <f>+'ESF SNS'!C2:H2</f>
        <v>HOSPITAL MUNICIPAL FANTINO</v>
      </c>
      <c r="D2" s="183"/>
      <c r="E2" s="183"/>
      <c r="F2" s="183"/>
      <c r="G2" s="183"/>
    </row>
    <row r="3" spans="1:10" ht="15.75">
      <c r="A3" s="80"/>
      <c r="B3" s="8"/>
      <c r="C3" s="182" t="s">
        <v>151</v>
      </c>
      <c r="D3" s="182"/>
      <c r="E3" s="182"/>
      <c r="F3" s="182"/>
      <c r="G3" s="182"/>
    </row>
    <row r="4" spans="1:10" ht="15.75">
      <c r="A4" s="80"/>
      <c r="B4" s="8"/>
      <c r="C4" s="182" t="s">
        <v>392</v>
      </c>
      <c r="D4" s="182"/>
      <c r="E4" s="182"/>
      <c r="F4" s="182"/>
      <c r="G4" s="182"/>
    </row>
    <row r="5" spans="1:10" ht="15.75">
      <c r="A5" s="80"/>
      <c r="B5" s="8"/>
      <c r="C5" s="182" t="s">
        <v>0</v>
      </c>
      <c r="D5" s="182"/>
      <c r="E5" s="182"/>
      <c r="F5" s="182"/>
      <c r="G5" s="182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2025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7">
        <f>+Ingresos!B28</f>
        <v>2256973.3899999997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2256973.3899999997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7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7">
        <v>1600815.95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67"/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67">
        <v>0</v>
      </c>
      <c r="G20" s="67"/>
      <c r="J20" s="34"/>
    </row>
    <row r="21" spans="1:13">
      <c r="A21" s="80" t="s">
        <v>94</v>
      </c>
      <c r="B21" s="8"/>
      <c r="C21" s="8"/>
      <c r="D21" s="8" t="s">
        <v>42</v>
      </c>
      <c r="E21" s="8"/>
      <c r="F21" s="137">
        <v>181016.3</v>
      </c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8">
        <v>3394.24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9">
        <f>SUM(F16:F22)</f>
        <v>1785226.49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40">
        <f>+F13-F23+F25+F27</f>
        <v>471746.89999999967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84"/>
      <c r="D37" s="184"/>
      <c r="E37" s="184"/>
      <c r="F37" s="184"/>
      <c r="G37" s="184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6" t="s">
        <v>358</v>
      </c>
      <c r="E39" s="127"/>
      <c r="F39" s="128" t="s">
        <v>359</v>
      </c>
      <c r="G39" s="96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E16" sqref="E1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87" t="s">
        <v>298</v>
      </c>
      <c r="C2" s="187"/>
      <c r="D2" s="85"/>
      <c r="E2" s="85"/>
      <c r="F2" s="85"/>
      <c r="G2" s="85"/>
    </row>
    <row r="3" spans="1:7" ht="20.25">
      <c r="B3" s="133" t="s">
        <v>366</v>
      </c>
      <c r="C3" s="133"/>
      <c r="D3" s="130"/>
      <c r="E3" s="130"/>
      <c r="F3" s="130"/>
      <c r="G3" s="130"/>
    </row>
    <row r="4" spans="1:7" ht="18.75">
      <c r="B4" s="188" t="s">
        <v>234</v>
      </c>
      <c r="C4" s="188"/>
      <c r="D4" s="30"/>
    </row>
    <row r="5" spans="1:7" ht="18.75">
      <c r="B5" s="188" t="s">
        <v>392</v>
      </c>
      <c r="C5" s="188"/>
      <c r="D5" s="30"/>
    </row>
    <row r="6" spans="1:7" ht="18.75">
      <c r="B6" s="188" t="s">
        <v>0</v>
      </c>
      <c r="C6" s="188"/>
      <c r="D6" s="30"/>
    </row>
    <row r="7" spans="1:7">
      <c r="C7" s="8"/>
    </row>
    <row r="8" spans="1:7" ht="15.75">
      <c r="A8" s="52"/>
      <c r="C8" s="8"/>
    </row>
    <row r="9" spans="1:7" ht="15" customHeight="1">
      <c r="A9" s="185" t="s">
        <v>205</v>
      </c>
      <c r="B9" s="185" t="s">
        <v>110</v>
      </c>
      <c r="C9" s="185" t="s">
        <v>152</v>
      </c>
    </row>
    <row r="10" spans="1:7" ht="14.25" customHeight="1">
      <c r="A10" s="186"/>
      <c r="B10" s="186"/>
      <c r="C10" s="186"/>
    </row>
    <row r="11" spans="1:7" s="9" customFormat="1" ht="15.75">
      <c r="A11" s="53"/>
      <c r="B11" s="31" t="s">
        <v>114</v>
      </c>
      <c r="C11" s="123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4">
        <v>302.27999999999997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57">
        <v>3243575.21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10">
        <f>SUM(C11:C24)</f>
        <v>3243877.4899999998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8">
        <f>+C25+C36</f>
        <v>3243877.4899999998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92" t="str">
        <f>+'Balanza Comprobacion'!A4:E4</f>
        <v>Servicio Regional VIII de Salud, Cibao Central</v>
      </c>
      <c r="B2" s="192"/>
    </row>
    <row r="3" spans="1:2" ht="20.25">
      <c r="A3" s="132" t="s">
        <v>360</v>
      </c>
      <c r="B3" s="132"/>
    </row>
    <row r="4" spans="1:2" ht="18.75">
      <c r="A4" s="188" t="s">
        <v>216</v>
      </c>
      <c r="B4" s="188"/>
    </row>
    <row r="5" spans="1:2" ht="18.75">
      <c r="A5" s="188" t="str">
        <f>+'Balanza Comprobacion'!A7:E7</f>
        <v>Del ejercicio terminado al 30 Noviembre 2025</v>
      </c>
      <c r="B5" s="188"/>
    </row>
    <row r="6" spans="1:2" ht="18.75">
      <c r="A6" s="188" t="s">
        <v>0</v>
      </c>
      <c r="B6" s="188"/>
    </row>
    <row r="10" spans="1:2" ht="15" customHeight="1">
      <c r="A10" s="193" t="s">
        <v>118</v>
      </c>
      <c r="B10" s="189" t="s">
        <v>152</v>
      </c>
    </row>
    <row r="11" spans="1:2" ht="15" customHeight="1">
      <c r="A11" s="194"/>
      <c r="B11" s="190"/>
    </row>
    <row r="12" spans="1:2" ht="15.75" customHeight="1">
      <c r="A12" s="195"/>
      <c r="B12" s="191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44">
        <v>6187154.8899999997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6187154.8899999997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6" t="str">
        <f>+'Balanza Comprobacion'!A4:E4</f>
        <v>Servicio Regional VIII de Salud, Cibao Central</v>
      </c>
      <c r="B2" s="196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88" t="s">
        <v>237</v>
      </c>
      <c r="B4" s="188"/>
    </row>
    <row r="5" spans="1:7" ht="18.75">
      <c r="A5" s="188" t="str">
        <f>+'Balanza Comprobacion'!A7:E7</f>
        <v>Del ejercicio terminado al 30 Noviembre 2025</v>
      </c>
      <c r="B5" s="188"/>
    </row>
    <row r="6" spans="1:7" ht="18.75">
      <c r="A6" s="188" t="s">
        <v>0</v>
      </c>
      <c r="B6" s="188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93" t="s">
        <v>118</v>
      </c>
      <c r="B10" s="189" t="s">
        <v>152</v>
      </c>
    </row>
    <row r="11" spans="1:7" ht="15" customHeight="1">
      <c r="A11" s="194"/>
      <c r="B11" s="190"/>
    </row>
    <row r="12" spans="1:7" ht="15.75" customHeight="1">
      <c r="A12" s="195"/>
      <c r="B12" s="191"/>
    </row>
    <row r="13" spans="1:7" ht="15.75">
      <c r="A13" s="32" t="s">
        <v>222</v>
      </c>
      <c r="B13" s="136">
        <v>485430.86</v>
      </c>
    </row>
    <row r="14" spans="1:7" ht="15" customHeight="1">
      <c r="A14" s="23" t="s">
        <v>236</v>
      </c>
      <c r="B14" s="145">
        <f>+B13</f>
        <v>485430.86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92" t="str">
        <f>+'Balanza Comprobacion'!A4:E4</f>
        <v>Servicio Regional VIII de Salud, Cibao Central</v>
      </c>
      <c r="B2" s="192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88" t="s">
        <v>238</v>
      </c>
      <c r="B4" s="188"/>
    </row>
    <row r="5" spans="1:7" ht="18.75">
      <c r="A5" s="188" t="str">
        <f>+'Balanza Comprobacion'!A7:E7</f>
        <v>Del ejercicio terminado al 30 Noviembre 2025</v>
      </c>
      <c r="B5" s="188"/>
    </row>
    <row r="6" spans="1:7" ht="18.75">
      <c r="A6" s="188" t="s">
        <v>0</v>
      </c>
      <c r="B6" s="188"/>
    </row>
    <row r="7" spans="1:7" ht="15.75">
      <c r="A7" s="9"/>
      <c r="B7" s="22"/>
    </row>
    <row r="8" spans="1:7" ht="15.75">
      <c r="A8" s="9"/>
      <c r="B8" s="22"/>
    </row>
    <row r="9" spans="1:7">
      <c r="A9" s="193" t="s">
        <v>118</v>
      </c>
      <c r="B9" s="189" t="s">
        <v>152</v>
      </c>
    </row>
    <row r="10" spans="1:7">
      <c r="A10" s="194"/>
      <c r="B10" s="190"/>
    </row>
    <row r="11" spans="1:7">
      <c r="A11" s="195"/>
      <c r="B11" s="191"/>
    </row>
    <row r="12" spans="1:7" ht="15.75">
      <c r="A12" s="33" t="s">
        <v>149</v>
      </c>
      <c r="B12" s="121">
        <v>0</v>
      </c>
    </row>
    <row r="13" spans="1:7">
      <c r="A13" s="25" t="s">
        <v>148</v>
      </c>
      <c r="B13" s="117">
        <v>32000</v>
      </c>
    </row>
    <row r="14" spans="1:7" ht="15.75">
      <c r="A14" s="25" t="s">
        <v>150</v>
      </c>
      <c r="B14" s="118"/>
    </row>
    <row r="15" spans="1:7">
      <c r="A15" s="25" t="s">
        <v>312</v>
      </c>
      <c r="B15" s="119">
        <v>4749.9799999999996</v>
      </c>
      <c r="D15" s="88"/>
    </row>
    <row r="16" spans="1:7">
      <c r="A16" s="25" t="s">
        <v>313</v>
      </c>
      <c r="B16" s="119">
        <v>456533.48</v>
      </c>
      <c r="D16" s="10"/>
    </row>
    <row r="17" spans="1:2" ht="15.75">
      <c r="A17" s="25" t="s">
        <v>317</v>
      </c>
      <c r="B17" s="120"/>
    </row>
    <row r="18" spans="1:2" ht="15.75">
      <c r="A18" s="23" t="s">
        <v>239</v>
      </c>
      <c r="B18" s="143">
        <f>SUM(B12:B17)</f>
        <v>493283.45999999996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92" t="str">
        <f>+'Balanza Comprobacion'!A4:E4</f>
        <v>Servicio Regional VIII de Salud, Cibao Central</v>
      </c>
      <c r="B2" s="192"/>
    </row>
    <row r="3" spans="1:2" ht="20.25">
      <c r="A3" s="155" t="s">
        <v>368</v>
      </c>
      <c r="B3" s="155"/>
    </row>
    <row r="4" spans="1:2" ht="18.75">
      <c r="A4" s="188" t="s">
        <v>372</v>
      </c>
      <c r="B4" s="188"/>
    </row>
    <row r="5" spans="1:2" ht="18.75">
      <c r="A5" s="188" t="str">
        <f>+'Balanza Comprobacion'!A7:E7</f>
        <v>Del ejercicio terminado al 30 Noviembre 2025</v>
      </c>
      <c r="B5" s="188"/>
    </row>
    <row r="6" spans="1:2" ht="18.75">
      <c r="A6" s="188" t="s">
        <v>0</v>
      </c>
      <c r="B6" s="188"/>
    </row>
    <row r="7" spans="1:2" ht="15.75">
      <c r="A7" s="9"/>
      <c r="B7" s="22"/>
    </row>
    <row r="8" spans="1:2" ht="15.75">
      <c r="A8" s="9"/>
      <c r="B8" s="22"/>
    </row>
    <row r="9" spans="1:2">
      <c r="A9" s="193" t="s">
        <v>118</v>
      </c>
      <c r="B9" s="189" t="s">
        <v>152</v>
      </c>
    </row>
    <row r="10" spans="1:2">
      <c r="A10" s="194"/>
      <c r="B10" s="190"/>
    </row>
    <row r="11" spans="1:2">
      <c r="A11" s="195"/>
      <c r="B11" s="191"/>
    </row>
    <row r="12" spans="1:2" ht="15.75">
      <c r="A12" s="33" t="s">
        <v>370</v>
      </c>
      <c r="B12" s="121"/>
    </row>
    <row r="13" spans="1:2" ht="17.25">
      <c r="A13" s="23" t="s">
        <v>371</v>
      </c>
      <c r="B13" s="122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A5" sqref="A5:B5"/>
    </sheetView>
  </sheetViews>
  <sheetFormatPr baseColWidth="10" defaultRowHeight="15"/>
  <cols>
    <col min="1" max="1" width="70.85546875" customWidth="1"/>
    <col min="2" max="2" width="19.140625" style="108" customWidth="1"/>
  </cols>
  <sheetData>
    <row r="2" spans="1:2" ht="22.5">
      <c r="A2" s="197" t="str">
        <f>+'Balanza Comprobacion'!A4:E4</f>
        <v>Servicio Regional VIII de Salud, Cibao Central</v>
      </c>
      <c r="B2" s="197"/>
    </row>
    <row r="3" spans="1:2" ht="18.75">
      <c r="A3" s="188" t="s">
        <v>230</v>
      </c>
      <c r="B3" s="188"/>
    </row>
    <row r="4" spans="1:2" ht="18.75">
      <c r="A4" s="131" t="s">
        <v>360</v>
      </c>
      <c r="B4" s="131"/>
    </row>
    <row r="5" spans="1:2" ht="18.75">
      <c r="A5" s="188" t="str">
        <f>+'Balanza Comprobacion'!A7:E7</f>
        <v>Del ejercicio terminado al 30 Noviembre 2025</v>
      </c>
      <c r="B5" s="188"/>
    </row>
    <row r="6" spans="1:2" ht="18.75">
      <c r="A6" s="188" t="s">
        <v>0</v>
      </c>
      <c r="B6" s="188"/>
    </row>
    <row r="9" spans="1:2">
      <c r="A9" s="198" t="s">
        <v>127</v>
      </c>
      <c r="B9" s="200" t="s">
        <v>152</v>
      </c>
    </row>
    <row r="10" spans="1:2">
      <c r="A10" s="199"/>
      <c r="B10" s="201"/>
    </row>
    <row r="11" spans="1:2" ht="15.75">
      <c r="A11" s="15" t="s">
        <v>115</v>
      </c>
      <c r="B11" s="109">
        <v>1607006.44</v>
      </c>
    </row>
    <row r="12" spans="1:2" ht="15.75">
      <c r="A12" s="39" t="s">
        <v>130</v>
      </c>
      <c r="B12" s="110">
        <f>SUM(B11)</f>
        <v>1607006.44</v>
      </c>
    </row>
    <row r="13" spans="1:2" ht="15.75">
      <c r="B13" s="111"/>
    </row>
    <row r="14" spans="1:2" ht="15.75">
      <c r="A14" s="107" t="s">
        <v>129</v>
      </c>
      <c r="B14" s="112" t="s">
        <v>152</v>
      </c>
    </row>
    <row r="15" spans="1:2" ht="15.75">
      <c r="A15" s="46" t="s">
        <v>128</v>
      </c>
      <c r="B15" s="146">
        <v>175024</v>
      </c>
    </row>
    <row r="16" spans="1:2" ht="15.75">
      <c r="A16" s="31" t="s">
        <v>111</v>
      </c>
      <c r="B16" s="109">
        <v>0</v>
      </c>
    </row>
    <row r="17" spans="1:2" ht="15.75">
      <c r="A17" s="31" t="s">
        <v>112</v>
      </c>
      <c r="B17" s="109">
        <v>0</v>
      </c>
    </row>
    <row r="18" spans="1:2" ht="15.75">
      <c r="A18" s="31" t="s">
        <v>144</v>
      </c>
      <c r="B18" s="109">
        <v>474942.95</v>
      </c>
    </row>
    <row r="19" spans="1:2" ht="15.75">
      <c r="A19" s="31" t="s">
        <v>143</v>
      </c>
      <c r="B19" s="109"/>
    </row>
    <row r="20" spans="1:2" ht="15.75">
      <c r="A20" s="31" t="s">
        <v>113</v>
      </c>
      <c r="B20" s="109"/>
    </row>
    <row r="21" spans="1:2" ht="15.75">
      <c r="A21" s="31" t="s">
        <v>145</v>
      </c>
      <c r="B21" s="109"/>
    </row>
    <row r="22" spans="1:2" ht="15.75">
      <c r="A22" s="31" t="s">
        <v>142</v>
      </c>
      <c r="B22" s="109"/>
    </row>
    <row r="23" spans="1:2" ht="15.75">
      <c r="A23" s="15" t="s">
        <v>116</v>
      </c>
      <c r="B23" s="113"/>
    </row>
    <row r="24" spans="1:2" ht="15.75">
      <c r="A24" s="15" t="s">
        <v>137</v>
      </c>
      <c r="B24" s="109"/>
    </row>
    <row r="25" spans="1:2" ht="15.75">
      <c r="A25" s="31" t="s">
        <v>197</v>
      </c>
      <c r="B25" s="109"/>
    </row>
    <row r="26" spans="1:2" ht="15.75">
      <c r="A26" s="15" t="s">
        <v>200</v>
      </c>
      <c r="B26" s="109"/>
    </row>
    <row r="27" spans="1:2" ht="18.75">
      <c r="A27" s="40" t="s">
        <v>130</v>
      </c>
      <c r="B27" s="109">
        <f>SUM(B15:B26)</f>
        <v>649966.94999999995</v>
      </c>
    </row>
    <row r="28" spans="1:2" ht="18.75">
      <c r="A28" s="40" t="s">
        <v>109</v>
      </c>
      <c r="B28" s="114">
        <f>+B12+B27</f>
        <v>2256973.3899999997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workbookViewId="0">
      <selection activeCell="B67" sqref="B67"/>
    </sheetView>
  </sheetViews>
  <sheetFormatPr baseColWidth="10" defaultRowHeight="15"/>
  <cols>
    <col min="1" max="1" width="62.140625" customWidth="1"/>
    <col min="2" max="2" width="27.28515625" style="108" customWidth="1"/>
    <col min="3" max="3" width="31" customWidth="1"/>
  </cols>
  <sheetData>
    <row r="1" spans="1:2" ht="20.25">
      <c r="A1" s="202" t="str">
        <f>+'Balanza Comprobacion'!A4:E4</f>
        <v>Servicio Regional VIII de Salud, Cibao Central</v>
      </c>
      <c r="B1" s="202"/>
    </row>
    <row r="2" spans="1:2" ht="20.25">
      <c r="A2" s="155" t="s">
        <v>369</v>
      </c>
      <c r="B2" s="155"/>
    </row>
    <row r="3" spans="1:2" ht="15.75">
      <c r="A3" s="203" t="s">
        <v>232</v>
      </c>
      <c r="B3" s="203"/>
    </row>
    <row r="4" spans="1:2" ht="15.75">
      <c r="A4" s="203" t="str">
        <f>+'Balanza Comprobacion'!A7:E7</f>
        <v>Del ejercicio terminado al 30 Noviembre 2025</v>
      </c>
      <c r="B4" s="203"/>
    </row>
    <row r="5" spans="1:2" ht="15" customHeight="1">
      <c r="A5" s="203" t="s">
        <v>0</v>
      </c>
      <c r="B5" s="203"/>
    </row>
    <row r="6" spans="1:2" ht="15" customHeight="1"/>
    <row r="7" spans="1:2" ht="15" customHeight="1">
      <c r="A7" s="55" t="s">
        <v>186</v>
      </c>
      <c r="B7" s="115" t="s">
        <v>152</v>
      </c>
    </row>
    <row r="8" spans="1:2" ht="15.75">
      <c r="A8" s="48" t="s">
        <v>187</v>
      </c>
      <c r="B8" s="112">
        <v>0</v>
      </c>
    </row>
    <row r="9" spans="1:2" ht="15.75">
      <c r="A9" s="48" t="s">
        <v>131</v>
      </c>
      <c r="B9" s="113"/>
    </row>
    <row r="10" spans="1:2" ht="15" customHeight="1">
      <c r="A10" s="48" t="s">
        <v>153</v>
      </c>
      <c r="B10" s="113">
        <v>0</v>
      </c>
    </row>
    <row r="11" spans="1:2" ht="15" customHeight="1">
      <c r="A11" s="48" t="s">
        <v>154</v>
      </c>
      <c r="B11" s="113"/>
    </row>
    <row r="12" spans="1:2" ht="15.75">
      <c r="A12" s="48" t="s">
        <v>155</v>
      </c>
      <c r="B12" s="113"/>
    </row>
    <row r="13" spans="1:2" ht="15.75">
      <c r="A13" s="48" t="s">
        <v>156</v>
      </c>
      <c r="B13" s="113">
        <v>0</v>
      </c>
    </row>
    <row r="14" spans="1:2" ht="15.75">
      <c r="A14" s="48" t="s">
        <v>157</v>
      </c>
      <c r="B14" s="113">
        <v>0</v>
      </c>
    </row>
    <row r="15" spans="1:2" ht="15.75">
      <c r="A15" s="48" t="s">
        <v>158</v>
      </c>
      <c r="B15" s="113">
        <v>0</v>
      </c>
    </row>
    <row r="16" spans="1:2" ht="15.75">
      <c r="A16" s="48" t="s">
        <v>159</v>
      </c>
      <c r="B16" s="113">
        <v>0</v>
      </c>
    </row>
    <row r="17" spans="1:2" ht="15.75">
      <c r="A17" s="48" t="s">
        <v>160</v>
      </c>
      <c r="B17" s="113"/>
    </row>
    <row r="18" spans="1:2" ht="15.75">
      <c r="A18" s="48" t="s">
        <v>248</v>
      </c>
      <c r="B18" s="113">
        <v>0</v>
      </c>
    </row>
    <row r="19" spans="1:2" ht="15.75">
      <c r="A19" s="48" t="s">
        <v>161</v>
      </c>
      <c r="B19" s="113">
        <v>0</v>
      </c>
    </row>
    <row r="20" spans="1:2" ht="15.75">
      <c r="A20" s="48" t="s">
        <v>188</v>
      </c>
      <c r="B20" s="113">
        <v>0</v>
      </c>
    </row>
    <row r="21" spans="1:2" ht="15.75">
      <c r="A21" s="48" t="s">
        <v>189</v>
      </c>
      <c r="B21" s="113">
        <v>99216</v>
      </c>
    </row>
    <row r="22" spans="1:2" ht="15.75">
      <c r="A22" s="48" t="s">
        <v>162</v>
      </c>
      <c r="B22" s="113">
        <v>33876.379999999997</v>
      </c>
    </row>
    <row r="23" spans="1:2" ht="15.75">
      <c r="A23" s="48" t="s">
        <v>163</v>
      </c>
      <c r="B23" s="113"/>
    </row>
    <row r="24" spans="1:2" ht="15.75">
      <c r="A24" s="48" t="s">
        <v>164</v>
      </c>
      <c r="B24" s="113"/>
    </row>
    <row r="25" spans="1:2" ht="15.75">
      <c r="A25" s="48" t="s">
        <v>165</v>
      </c>
      <c r="B25" s="113">
        <v>24642.5</v>
      </c>
    </row>
    <row r="26" spans="1:2" ht="15.75">
      <c r="A26" s="48" t="s">
        <v>166</v>
      </c>
      <c r="B26" s="113">
        <v>1641.4</v>
      </c>
    </row>
    <row r="27" spans="1:2" ht="15.75">
      <c r="A27" s="48" t="s">
        <v>167</v>
      </c>
      <c r="B27" s="113">
        <v>14000</v>
      </c>
    </row>
    <row r="28" spans="1:2" ht="15.75">
      <c r="A28" s="48" t="s">
        <v>132</v>
      </c>
      <c r="B28" s="113"/>
    </row>
    <row r="29" spans="1:2" ht="15.75">
      <c r="A29" s="48" t="s">
        <v>168</v>
      </c>
      <c r="B29" s="113"/>
    </row>
    <row r="30" spans="1:2" ht="15.75">
      <c r="A30" s="48" t="s">
        <v>133</v>
      </c>
      <c r="B30" s="113">
        <v>49576.800000000003</v>
      </c>
    </row>
    <row r="31" spans="1:2" ht="15.75">
      <c r="A31" s="48" t="s">
        <v>190</v>
      </c>
      <c r="B31" s="113"/>
    </row>
    <row r="32" spans="1:2" ht="15.75">
      <c r="A32" s="48" t="s">
        <v>134</v>
      </c>
      <c r="B32" s="113">
        <v>153385.85</v>
      </c>
    </row>
    <row r="33" spans="1:2" ht="15.75">
      <c r="A33" s="48" t="s">
        <v>247</v>
      </c>
      <c r="B33" s="113">
        <v>120000</v>
      </c>
    </row>
    <row r="34" spans="1:2" ht="15.75">
      <c r="A34" s="48" t="s">
        <v>135</v>
      </c>
      <c r="B34" s="113">
        <v>26833.200000000001</v>
      </c>
    </row>
    <row r="35" spans="1:2" ht="15.75">
      <c r="A35" s="48" t="s">
        <v>169</v>
      </c>
      <c r="B35" s="113"/>
    </row>
    <row r="36" spans="1:2" ht="15.75">
      <c r="A36" s="48" t="s">
        <v>170</v>
      </c>
      <c r="B36" s="113">
        <v>661684.81000000006</v>
      </c>
    </row>
    <row r="37" spans="1:2" ht="15.75">
      <c r="A37" s="48" t="s">
        <v>171</v>
      </c>
      <c r="B37" s="113"/>
    </row>
    <row r="38" spans="1:2" ht="15.75">
      <c r="A38" s="48" t="s">
        <v>172</v>
      </c>
      <c r="B38" s="113"/>
    </row>
    <row r="39" spans="1:2" ht="15.75">
      <c r="A39" s="48" t="s">
        <v>173</v>
      </c>
      <c r="B39" s="113">
        <v>42425.4</v>
      </c>
    </row>
    <row r="40" spans="1:2" ht="15.75">
      <c r="A40" s="48" t="s">
        <v>241</v>
      </c>
      <c r="B40" s="113">
        <v>275167.40999999997</v>
      </c>
    </row>
    <row r="41" spans="1:2" ht="15.75">
      <c r="A41" s="48" t="s">
        <v>242</v>
      </c>
      <c r="B41" s="113">
        <v>140090.46</v>
      </c>
    </row>
    <row r="42" spans="1:2" ht="15.75">
      <c r="A42" s="48" t="s">
        <v>243</v>
      </c>
      <c r="B42" s="113">
        <v>4734</v>
      </c>
    </row>
    <row r="43" spans="1:2" ht="15.75">
      <c r="A43" s="48" t="s">
        <v>244</v>
      </c>
      <c r="B43" s="113">
        <v>134558.04</v>
      </c>
    </row>
    <row r="44" spans="1:2" ht="15.75">
      <c r="A44" s="48" t="s">
        <v>245</v>
      </c>
      <c r="B44" s="113"/>
    </row>
    <row r="45" spans="1:2" ht="15.75">
      <c r="A45" s="48" t="s">
        <v>246</v>
      </c>
      <c r="B45" s="113"/>
    </row>
    <row r="46" spans="1:2" ht="15.75">
      <c r="A46" s="48" t="s">
        <v>314</v>
      </c>
      <c r="B46" s="113"/>
    </row>
    <row r="47" spans="1:2" ht="15.75">
      <c r="A47" s="48" t="s">
        <v>191</v>
      </c>
      <c r="B47" s="113"/>
    </row>
    <row r="48" spans="1:2" ht="15.75">
      <c r="A48" s="48" t="s">
        <v>192</v>
      </c>
      <c r="B48" s="113"/>
    </row>
    <row r="49" spans="1:2" ht="15.75">
      <c r="A49" s="48" t="s">
        <v>193</v>
      </c>
      <c r="B49" s="113"/>
    </row>
    <row r="50" spans="1:2" ht="15.75">
      <c r="A50" s="48" t="s">
        <v>174</v>
      </c>
      <c r="B50" s="113"/>
    </row>
    <row r="51" spans="1:2" ht="15.75">
      <c r="A51" s="48" t="s">
        <v>175</v>
      </c>
      <c r="B51" s="113"/>
    </row>
    <row r="52" spans="1:2" ht="15.75">
      <c r="A52" s="48" t="s">
        <v>194</v>
      </c>
      <c r="B52" s="113">
        <v>3394.24</v>
      </c>
    </row>
    <row r="53" spans="1:2" ht="15.75">
      <c r="A53" s="48" t="s">
        <v>176</v>
      </c>
      <c r="B53" s="113"/>
    </row>
    <row r="54" spans="1:2" ht="15.75">
      <c r="A54" s="48" t="s">
        <v>177</v>
      </c>
      <c r="B54" s="113"/>
    </row>
    <row r="55" spans="1:2" ht="15.75">
      <c r="A55" s="48" t="s">
        <v>178</v>
      </c>
      <c r="B55" s="113"/>
    </row>
    <row r="56" spans="1:2" ht="15.75">
      <c r="A56" s="48" t="s">
        <v>226</v>
      </c>
      <c r="B56" s="113"/>
    </row>
    <row r="57" spans="1:2" ht="15.75">
      <c r="A57" s="48" t="s">
        <v>280</v>
      </c>
      <c r="B57" s="113"/>
    </row>
    <row r="58" spans="1:2" ht="15.75">
      <c r="A58" s="48" t="s">
        <v>195</v>
      </c>
      <c r="B58" s="113"/>
    </row>
    <row r="59" spans="1:2" ht="15.75">
      <c r="A59" s="48" t="s">
        <v>196</v>
      </c>
      <c r="B59" s="113"/>
    </row>
    <row r="60" spans="1:2" ht="15.75">
      <c r="A60" s="48" t="s">
        <v>136</v>
      </c>
      <c r="B60" s="113"/>
    </row>
    <row r="61" spans="1:2" ht="15.75">
      <c r="A61" s="48" t="s">
        <v>179</v>
      </c>
      <c r="B61" s="113"/>
    </row>
    <row r="62" spans="1:2" ht="15.75">
      <c r="A62" s="48" t="s">
        <v>180</v>
      </c>
      <c r="B62" s="113"/>
    </row>
    <row r="63" spans="1:2" ht="15.75">
      <c r="A63" s="48" t="s">
        <v>181</v>
      </c>
      <c r="B63" s="113"/>
    </row>
    <row r="64" spans="1:2" ht="15.75">
      <c r="A64" s="48" t="s">
        <v>182</v>
      </c>
      <c r="B64" s="113">
        <v>0</v>
      </c>
    </row>
    <row r="65" spans="1:3" ht="15.75">
      <c r="A65" s="48" t="s">
        <v>183</v>
      </c>
      <c r="B65" s="113">
        <v>0</v>
      </c>
    </row>
    <row r="66" spans="1:3" ht="15.75">
      <c r="A66" s="48" t="s">
        <v>184</v>
      </c>
      <c r="B66" s="113">
        <v>0</v>
      </c>
    </row>
    <row r="67" spans="1:3" ht="15.75">
      <c r="A67" s="49" t="s">
        <v>185</v>
      </c>
      <c r="B67" s="116">
        <f>SUM(B9:B66)</f>
        <v>1785226.49</v>
      </c>
      <c r="C67" s="86"/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82" t="s">
        <v>298</v>
      </c>
      <c r="B1" s="182"/>
    </row>
    <row r="2" spans="1:4" ht="20.25">
      <c r="A2" s="155" t="s">
        <v>369</v>
      </c>
      <c r="B2" s="155"/>
    </row>
    <row r="3" spans="1:4" ht="18.75">
      <c r="A3" s="188" t="s">
        <v>227</v>
      </c>
      <c r="B3" s="188"/>
    </row>
    <row r="4" spans="1:4" ht="18.75">
      <c r="A4" s="188" t="str">
        <f>+'Cuenta por Cobrar'!A5:B5</f>
        <v>Del ejercicio terminado al 30 Noviembre 2025</v>
      </c>
      <c r="B4" s="188"/>
    </row>
    <row r="5" spans="1:4" ht="18.75">
      <c r="A5" s="188" t="s">
        <v>0</v>
      </c>
      <c r="B5" s="188"/>
    </row>
    <row r="6" spans="1:4" ht="15.75">
      <c r="A6" s="21"/>
    </row>
    <row r="8" spans="1:4">
      <c r="A8" s="204" t="s">
        <v>122</v>
      </c>
      <c r="B8" s="189" t="s">
        <v>152</v>
      </c>
    </row>
    <row r="9" spans="1:4">
      <c r="A9" s="205"/>
      <c r="B9" s="190"/>
    </row>
    <row r="10" spans="1:4">
      <c r="A10" s="206"/>
      <c r="B10" s="191"/>
    </row>
    <row r="11" spans="1:4" ht="15.75">
      <c r="A11" s="44" t="s">
        <v>141</v>
      </c>
      <c r="B11" s="151">
        <v>212020.21</v>
      </c>
    </row>
    <row r="12" spans="1:4" ht="15.75">
      <c r="A12" s="45" t="s">
        <v>140</v>
      </c>
      <c r="B12" s="151">
        <v>697933.09</v>
      </c>
    </row>
    <row r="13" spans="1:4" ht="15.75">
      <c r="A13" s="45" t="s">
        <v>139</v>
      </c>
      <c r="B13" s="152">
        <v>561022.02</v>
      </c>
    </row>
    <row r="14" spans="1:4">
      <c r="A14" s="19" t="s">
        <v>123</v>
      </c>
      <c r="B14" s="177">
        <f>SUM(B11:B13)</f>
        <v>1470975.3199999998</v>
      </c>
      <c r="D14" s="84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82" t="s">
        <v>298</v>
      </c>
      <c r="B1" s="182"/>
    </row>
    <row r="2" spans="1:2" ht="20.25">
      <c r="A2" s="155" t="s">
        <v>369</v>
      </c>
      <c r="B2" s="155"/>
    </row>
    <row r="3" spans="1:2" ht="18.75">
      <c r="A3" s="188" t="s">
        <v>229</v>
      </c>
      <c r="B3" s="188"/>
    </row>
    <row r="4" spans="1:2" ht="18.75">
      <c r="A4" s="188" t="str">
        <f>+'Retenciones y Acumulaciones Por'!A5:B5</f>
        <v>Del ejercicio terminado al 30 Noviembre 2025</v>
      </c>
      <c r="B4" s="188"/>
    </row>
    <row r="5" spans="1:2" ht="18.75">
      <c r="A5" s="188" t="s">
        <v>0</v>
      </c>
      <c r="B5" s="188"/>
    </row>
    <row r="6" spans="1:2" ht="15.75">
      <c r="B6" s="22"/>
    </row>
    <row r="7" spans="1:2" ht="15.75">
      <c r="B7" s="22"/>
    </row>
    <row r="8" spans="1:2" ht="15.75">
      <c r="B8" s="22"/>
    </row>
    <row r="9" spans="1:2">
      <c r="A9" s="207" t="s">
        <v>118</v>
      </c>
      <c r="B9" s="189" t="s">
        <v>152</v>
      </c>
    </row>
    <row r="10" spans="1:2">
      <c r="A10" s="208"/>
      <c r="B10" s="190"/>
    </row>
    <row r="11" spans="1:2">
      <c r="A11" s="209"/>
      <c r="B11" s="191"/>
    </row>
    <row r="12" spans="1:2" ht="15.75">
      <c r="A12" s="37" t="s">
        <v>126</v>
      </c>
      <c r="B12" s="125">
        <v>3012481</v>
      </c>
    </row>
    <row r="13" spans="1:2" ht="15.75">
      <c r="A13" s="24" t="s">
        <v>124</v>
      </c>
      <c r="B13" s="147">
        <f>+'ESF SNS'!F57</f>
        <v>471746.89999999967</v>
      </c>
    </row>
    <row r="14" spans="1:2" ht="15.75">
      <c r="A14" s="38" t="s">
        <v>125</v>
      </c>
      <c r="B14" s="147">
        <v>10070281.439999999</v>
      </c>
    </row>
    <row r="15" spans="1:2" ht="15.75">
      <c r="A15" s="23" t="s">
        <v>240</v>
      </c>
      <c r="B15" s="143">
        <f>SUM(B12:B14)</f>
        <v>13554509.34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topLeftCell="A16" workbookViewId="0">
      <selection activeCell="D13" sqref="D13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2" ht="15.75">
      <c r="A1" s="182" t="s">
        <v>298</v>
      </c>
      <c r="B1" s="182"/>
    </row>
    <row r="2" spans="1:2" ht="18.75">
      <c r="A2" s="188" t="s">
        <v>373</v>
      </c>
      <c r="B2" s="188"/>
    </row>
    <row r="3" spans="1:2" ht="18.75">
      <c r="A3" s="188" t="s">
        <v>392</v>
      </c>
      <c r="B3" s="188"/>
    </row>
    <row r="4" spans="1:2" ht="18.75">
      <c r="A4" s="188" t="s">
        <v>0</v>
      </c>
      <c r="B4" s="188"/>
    </row>
    <row r="5" spans="1:2" ht="15.75">
      <c r="A5" s="21"/>
    </row>
    <row r="6" spans="1:2" ht="15.75">
      <c r="A6" s="21"/>
    </row>
    <row r="7" spans="1:2" ht="15.75">
      <c r="A7" s="21"/>
    </row>
    <row r="8" spans="1:2">
      <c r="A8" s="212" t="s">
        <v>374</v>
      </c>
      <c r="B8" s="185" t="s">
        <v>152</v>
      </c>
    </row>
    <row r="9" spans="1:2">
      <c r="A9" s="213"/>
      <c r="B9" s="186"/>
    </row>
    <row r="10" spans="1:2" ht="15.75">
      <c r="A10" s="158" t="s">
        <v>375</v>
      </c>
      <c r="B10" s="159"/>
    </row>
    <row r="11" spans="1:2" ht="15.75">
      <c r="A11" s="160" t="s">
        <v>376</v>
      </c>
      <c r="B11" s="159">
        <v>4581201.2699999996</v>
      </c>
    </row>
    <row r="12" spans="1:2" ht="15.75">
      <c r="A12" s="160" t="s">
        <v>377</v>
      </c>
      <c r="B12" s="159">
        <v>216957</v>
      </c>
    </row>
    <row r="13" spans="1:2" ht="15.75">
      <c r="A13" s="160" t="s">
        <v>378</v>
      </c>
      <c r="B13" s="161">
        <v>0</v>
      </c>
    </row>
    <row r="14" spans="1:2" ht="15.75">
      <c r="A14" s="160" t="s">
        <v>379</v>
      </c>
      <c r="B14" s="162">
        <f>+B10+B11+B12-B13</f>
        <v>4798158.2699999996</v>
      </c>
    </row>
    <row r="15" spans="1:2" ht="15.75">
      <c r="A15" s="163"/>
      <c r="B15" s="164"/>
    </row>
    <row r="17" spans="1:2" ht="15.75">
      <c r="A17" s="165" t="s">
        <v>380</v>
      </c>
      <c r="B17" s="166" t="s">
        <v>381</v>
      </c>
    </row>
    <row r="18" spans="1:2" ht="15.75">
      <c r="A18" s="167" t="s">
        <v>375</v>
      </c>
      <c r="B18" s="159"/>
    </row>
    <row r="19" spans="1:2" ht="15.75">
      <c r="A19" s="160" t="s">
        <v>376</v>
      </c>
      <c r="B19" s="168">
        <v>82000</v>
      </c>
    </row>
    <row r="20" spans="1:2" ht="15.75">
      <c r="A20" s="160" t="s">
        <v>377</v>
      </c>
      <c r="B20" s="159">
        <v>0</v>
      </c>
    </row>
    <row r="21" spans="1:2" ht="15.75">
      <c r="A21" s="160" t="s">
        <v>378</v>
      </c>
      <c r="B21" s="161">
        <v>0</v>
      </c>
    </row>
    <row r="22" spans="1:2" ht="15.75">
      <c r="A22" s="160" t="s">
        <v>379</v>
      </c>
      <c r="B22" s="162">
        <f>+B18+B19+B20-B21</f>
        <v>82000</v>
      </c>
    </row>
    <row r="23" spans="1:2" ht="15.75">
      <c r="A23" s="163"/>
      <c r="B23" s="169"/>
    </row>
    <row r="24" spans="1:2" ht="15.75">
      <c r="A24" s="163"/>
      <c r="B24" s="170"/>
    </row>
    <row r="25" spans="1:2">
      <c r="B25" s="169"/>
    </row>
    <row r="26" spans="1:2">
      <c r="A26" s="210" t="s">
        <v>382</v>
      </c>
      <c r="B26" s="171" t="s">
        <v>383</v>
      </c>
    </row>
    <row r="27" spans="1:2">
      <c r="A27" s="211"/>
      <c r="B27" s="172" t="s">
        <v>384</v>
      </c>
    </row>
    <row r="28" spans="1:2" ht="15.75">
      <c r="A28" s="173" t="s">
        <v>385</v>
      </c>
      <c r="B28" s="159">
        <v>1145300.31</v>
      </c>
    </row>
    <row r="29" spans="1:2" ht="15.75">
      <c r="A29" s="160" t="s">
        <v>386</v>
      </c>
      <c r="B29" s="159">
        <v>8200</v>
      </c>
    </row>
    <row r="30" spans="1:2" ht="15.75">
      <c r="A30" s="160" t="s">
        <v>387</v>
      </c>
      <c r="B30" s="159">
        <v>95442</v>
      </c>
    </row>
    <row r="31" spans="1:2" ht="15.75">
      <c r="A31" s="160" t="s">
        <v>388</v>
      </c>
      <c r="B31" s="159"/>
    </row>
    <row r="32" spans="1:2" ht="15.75">
      <c r="A32" s="160" t="s">
        <v>389</v>
      </c>
      <c r="B32" s="161">
        <v>0</v>
      </c>
    </row>
    <row r="33" spans="1:2" ht="15.75">
      <c r="A33" s="160" t="s">
        <v>390</v>
      </c>
      <c r="B33" s="161"/>
    </row>
    <row r="34" spans="1:2" ht="15.75">
      <c r="A34" s="160" t="s">
        <v>379</v>
      </c>
      <c r="B34" s="162">
        <f>SUM(B28:B33)</f>
        <v>1248942.31</v>
      </c>
    </row>
    <row r="35" spans="1:2" ht="15.75">
      <c r="A35" s="174" t="s">
        <v>391</v>
      </c>
      <c r="B35" s="175">
        <f>+B14+B22-B34</f>
        <v>3631215.9599999995</v>
      </c>
    </row>
    <row r="36" spans="1:2">
      <c r="A36" s="176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2025-11-05T23:34:57Z</cp:lastPrinted>
  <dcterms:created xsi:type="dcterms:W3CDTF">2018-05-02T13:48:18Z</dcterms:created>
  <dcterms:modified xsi:type="dcterms:W3CDTF">2025-12-05T16:19:20Z</dcterms:modified>
</cp:coreProperties>
</file>