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2285" activeTab="1"/>
  </bookViews>
  <sheets>
    <sheet name="OBLIGACIONES" sheetId="1" r:id="rId1"/>
    <sheet name="ORIGEN INGRESOS HOSP-" sheetId="2" r:id="rId2"/>
    <sheet name="NOMINA INTERNA" sheetId="8" r:id="rId3"/>
    <sheet name="DEUDA" sheetId="9" r:id="rId4"/>
  </sheets>
  <externalReferences>
    <externalReference r:id="rId5"/>
  </externalReferences>
  <definedNames>
    <definedName name="JULIA" localSheetId="2">#REF!</definedName>
    <definedName name="JULIA">#REF!</definedName>
    <definedName name="NOMBRE" localSheetId="2">#REF!</definedName>
    <definedName name="NOMBRE">#REF!</definedName>
    <definedName name="ORS" localSheetId="2">#REF!</definedName>
    <definedName name="ORS">#REF!</definedName>
    <definedName name="Región">'[1]Criterios - No tocar'!$B$1:$K$1</definedName>
    <definedName name="Trimestre">'[1]Criterios - No tocar'!$M$2:$M$6</definedName>
  </definedNames>
  <calcPr calcId="152511"/>
</workbook>
</file>

<file path=xl/calcChain.xml><?xml version="1.0" encoding="utf-8"?>
<calcChain xmlns="http://schemas.openxmlformats.org/spreadsheetml/2006/main">
  <c r="U31" i="8" l="1"/>
  <c r="E19" i="1"/>
  <c r="L10" i="8"/>
  <c r="M10" i="8"/>
  <c r="T10" i="8"/>
  <c r="T11" i="8"/>
  <c r="N10" i="8"/>
  <c r="O10" i="8"/>
  <c r="R10" i="8"/>
  <c r="R11" i="8"/>
  <c r="P10" i="8"/>
  <c r="P11" i="8"/>
  <c r="K11" i="8"/>
  <c r="L11" i="8"/>
  <c r="Q11" i="8"/>
  <c r="Q17" i="8"/>
  <c r="U17" i="8"/>
  <c r="S17" i="8"/>
  <c r="S25" i="8"/>
  <c r="T17" i="8"/>
  <c r="Q18" i="8"/>
  <c r="U18" i="8"/>
  <c r="S18" i="8"/>
  <c r="T18" i="8"/>
  <c r="Q19" i="8"/>
  <c r="U19" i="8"/>
  <c r="Q20" i="8"/>
  <c r="U20" i="8"/>
  <c r="Q21" i="8"/>
  <c r="U21" i="8"/>
  <c r="Q22" i="8"/>
  <c r="U22" i="8"/>
  <c r="Q23" i="8"/>
  <c r="U23" i="8"/>
  <c r="Q24" i="8"/>
  <c r="U24" i="8"/>
  <c r="K25" i="8"/>
  <c r="L25" i="8"/>
  <c r="M25" i="8"/>
  <c r="N25" i="8"/>
  <c r="O25" i="8"/>
  <c r="P25" i="8"/>
  <c r="R25" i="8"/>
  <c r="E32" i="2"/>
  <c r="E47" i="2"/>
  <c r="E46" i="2"/>
  <c r="E9" i="2"/>
  <c r="T25" i="8"/>
  <c r="M11" i="8"/>
  <c r="Q25" i="8"/>
  <c r="O11" i="8"/>
  <c r="S10" i="8"/>
  <c r="N11" i="8"/>
  <c r="U10" i="8"/>
  <c r="U11" i="8"/>
  <c r="S11" i="8"/>
  <c r="U25" i="8"/>
  <c r="F32" i="2"/>
</calcChain>
</file>

<file path=xl/comments1.xml><?xml version="1.0" encoding="utf-8"?>
<comments xmlns="http://schemas.openxmlformats.org/spreadsheetml/2006/main">
  <authors>
    <author>Libanesa Feliz</author>
    <author>Mayelin Mendez</author>
  </authors>
  <commentList>
    <comment ref="G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7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14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</commentList>
</comments>
</file>

<file path=xl/sharedStrings.xml><?xml version="1.0" encoding="utf-8"?>
<sst xmlns="http://schemas.openxmlformats.org/spreadsheetml/2006/main" count="327" uniqueCount="229">
  <si>
    <t>SERVICIO REGIONAL DE SALUD</t>
  </si>
  <si>
    <t>DIRECCIÓN DE FISCALIZACIÓN Y CONTROL</t>
  </si>
  <si>
    <t>A</t>
  </si>
  <si>
    <t>B</t>
  </si>
  <si>
    <t>C</t>
  </si>
  <si>
    <t>D</t>
  </si>
  <si>
    <t>E</t>
  </si>
  <si>
    <t>F</t>
  </si>
  <si>
    <t>PERÍODO</t>
  </si>
  <si>
    <t>MONTO</t>
  </si>
  <si>
    <t>PROMESE CAL</t>
  </si>
  <si>
    <t>PRÉSTAMOS Y/O ANTICIPOS FINANCIEROS OTORGADOS POR SENASA</t>
  </si>
  <si>
    <t>TOTAL</t>
  </si>
  <si>
    <r>
      <rPr>
        <b/>
        <sz val="12"/>
        <color indexed="8"/>
        <rFont val="Calibri"/>
        <family val="2"/>
      </rPr>
      <t>Nota</t>
    </r>
    <r>
      <rPr>
        <sz val="12"/>
        <color indexed="8"/>
        <rFont val="Calibri"/>
        <family val="2"/>
      </rPr>
      <t>. En el caso de las columnas D, E y F, solo aplican para llenado de los préstamos otogados por SENASA.</t>
    </r>
  </si>
  <si>
    <t xml:space="preserve">                                                                                        ___________________________________________</t>
  </si>
  <si>
    <t xml:space="preserve">SEGURIDAD SOCIAL </t>
  </si>
  <si>
    <t>PRESTACIONES LABORALES</t>
  </si>
  <si>
    <t>VIATICOS</t>
  </si>
  <si>
    <t>TIPO</t>
  </si>
  <si>
    <t>STATUS PRESTAMO</t>
  </si>
  <si>
    <t>MONTO ORIGEN</t>
  </si>
  <si>
    <t>MONTO AMORTIZADO</t>
  </si>
  <si>
    <t>BALANCE PENDIENTE</t>
  </si>
  <si>
    <t>DESDE</t>
  </si>
  <si>
    <t>HASTA</t>
  </si>
  <si>
    <t xml:space="preserve">Servicio Nacional de Salud </t>
  </si>
  <si>
    <t xml:space="preserve">Dirección de Fiscalización y Control </t>
  </si>
  <si>
    <t xml:space="preserve">Comportamiento de Ingresos percibidos Segregados según Origen </t>
  </si>
  <si>
    <t>origen</t>
  </si>
  <si>
    <t>ARS</t>
  </si>
  <si>
    <t xml:space="preserve">No. De Documento de referencia </t>
  </si>
  <si>
    <t xml:space="preserve">valor de Transferencia o Cheque </t>
  </si>
  <si>
    <t>APS</t>
  </si>
  <si>
    <t>GMA</t>
  </si>
  <si>
    <t>UNIVERSAL</t>
  </si>
  <si>
    <t>MONUMENTAL</t>
  </si>
  <si>
    <t>FUTURO</t>
  </si>
  <si>
    <t>HUMANO</t>
  </si>
  <si>
    <t xml:space="preserve">Sub-Total </t>
  </si>
  <si>
    <t xml:space="preserve">Cafetería </t>
  </si>
  <si>
    <t xml:space="preserve">Total General </t>
  </si>
  <si>
    <t xml:space="preserve">Fecha deposito </t>
  </si>
  <si>
    <t>Anticipo Financiero</t>
  </si>
  <si>
    <t>PALIC</t>
  </si>
  <si>
    <t>Odontologia (facturacion servicios no contemplado en Plan Basico)</t>
  </si>
  <si>
    <t>Odontología (subsidio SeNaSa)</t>
  </si>
  <si>
    <t>Alquiler de espacios internos a terceros</t>
  </si>
  <si>
    <t>Aportes provenientes de convenios Institucionales</t>
  </si>
  <si>
    <t xml:space="preserve">Preparado por: </t>
  </si>
  <si>
    <t xml:space="preserve">Revisado por: </t>
  </si>
  <si>
    <t xml:space="preserve">Aprobado por:  </t>
  </si>
  <si>
    <t>SENASA SUBSIDIADO</t>
  </si>
  <si>
    <t>AGREGAR OTRAS ARS'S SI ES NECESARIO</t>
  </si>
  <si>
    <t>SENASA CONTRIBUTIVO</t>
  </si>
  <si>
    <t>Otros ingresos no identificados precedentemente</t>
  </si>
  <si>
    <t>TOTAL GENERAL</t>
  </si>
  <si>
    <t xml:space="preserve">Nómina Interna Empleados </t>
  </si>
  <si>
    <t xml:space="preserve"> No. </t>
  </si>
  <si>
    <t xml:space="preserve">Cedula </t>
  </si>
  <si>
    <t>Nombre</t>
  </si>
  <si>
    <t>Apellido</t>
  </si>
  <si>
    <t>Departamento</t>
  </si>
  <si>
    <t xml:space="preserve">Función </t>
  </si>
  <si>
    <t>Estatus</t>
  </si>
  <si>
    <t>Grupo Ocupacional</t>
  </si>
  <si>
    <t>Fecha de inicio del contrato</t>
  </si>
  <si>
    <t>Sueldo Bruto (RD$)</t>
  </si>
  <si>
    <t>Seguridad Social (LEY 87-01)</t>
  </si>
  <si>
    <t>Total Retenciones y Aportes</t>
  </si>
  <si>
    <t>Sueldo Neto (RD$)</t>
  </si>
  <si>
    <t>Cuenta Banco</t>
  </si>
  <si>
    <t>Seguro de Pensión (9.97%)</t>
  </si>
  <si>
    <t>Riesgos Laborales (1.3%) (2*)</t>
  </si>
  <si>
    <t>Seguro de Salud (10.53%)    (3*)</t>
  </si>
  <si>
    <t>Registro Dependientes Adicionales (4*)</t>
  </si>
  <si>
    <t>Subtotal TSS</t>
  </si>
  <si>
    <t>Deducción Empleado</t>
  </si>
  <si>
    <t>Aportes Patronal</t>
  </si>
  <si>
    <t>Desde</t>
  </si>
  <si>
    <t>Hasta</t>
  </si>
  <si>
    <t>Empleado (2.87%)</t>
  </si>
  <si>
    <t>Patronal (7.10%)</t>
  </si>
  <si>
    <t>Empleado (3.04%)</t>
  </si>
  <si>
    <t>Patronal (7.09%)</t>
  </si>
  <si>
    <t>NO</t>
  </si>
  <si>
    <t xml:space="preserve">NOMBRES PROVEEDOR  </t>
  </si>
  <si>
    <t>FUENTE DE FINANCIAMIENTO</t>
  </si>
  <si>
    <t>MONTO AÑOS ANTERIORES</t>
  </si>
  <si>
    <t>PREPARADO POR:</t>
  </si>
  <si>
    <t xml:space="preserve">REVISADO POR: </t>
  </si>
  <si>
    <t xml:space="preserve">APROBADO POR: </t>
  </si>
  <si>
    <t xml:space="preserve">Enc. Depto. De Contbailidad </t>
  </si>
  <si>
    <t>Administrador</t>
  </si>
  <si>
    <t>Director General</t>
  </si>
  <si>
    <t>Otros Aportes</t>
  </si>
  <si>
    <t>RETENCIONES DE IMPUESTOS (DGII)</t>
  </si>
  <si>
    <t>APROVISIONAMIENTOS DE INCENTIVOS</t>
  </si>
  <si>
    <t>APROVISIONAMIENTO DE REGALIA PASCUAL</t>
  </si>
  <si>
    <t>SRS:    VIII</t>
  </si>
  <si>
    <t xml:space="preserve">CONCEPTO DE COMPRA (BREVE DESCRIPCION) </t>
  </si>
  <si>
    <t>HOSPITAL MUNICIPAL FANTINO</t>
  </si>
  <si>
    <t>RENACER</t>
  </si>
  <si>
    <t>META SALUD</t>
  </si>
  <si>
    <t>Air Liquide</t>
  </si>
  <si>
    <t>Cruz Ayala</t>
  </si>
  <si>
    <t>Dimega, S.A.</t>
  </si>
  <si>
    <t>DC Electromedicina</t>
  </si>
  <si>
    <t>Impresos Juan Carlos Abreu</t>
  </si>
  <si>
    <t>Mediprome</t>
  </si>
  <si>
    <t>Mueblería Roquelín</t>
  </si>
  <si>
    <t>Oliver Exterminating Corp</t>
  </si>
  <si>
    <t>Supermercado Premium</t>
  </si>
  <si>
    <t>Repuestos</t>
  </si>
  <si>
    <t>Seguridad Social</t>
  </si>
  <si>
    <t>Fondo Operativo</t>
  </si>
  <si>
    <t>Medicamentos y mat.gastable</t>
  </si>
  <si>
    <t>Reactivos</t>
  </si>
  <si>
    <t>Manubrio de lavadora, válvula reacondicionada.</t>
  </si>
  <si>
    <t>Impresos</t>
  </si>
  <si>
    <t>Alimentos y otros artículos</t>
  </si>
  <si>
    <t>Aire Acondicionado (Dos)</t>
  </si>
  <si>
    <t>furmigacion</t>
  </si>
  <si>
    <t>Articulos desechables y servilletas</t>
  </si>
  <si>
    <t>Licda Claribel Alt. Cruz Corcino</t>
  </si>
  <si>
    <t>Licda. Yenny Masiel Garcia</t>
  </si>
  <si>
    <t xml:space="preserve">    HOSPITAL MUNICIPAL FANTINO</t>
  </si>
  <si>
    <t>087-0001453-6</t>
  </si>
  <si>
    <t>Pablo Antonio De Jesús</t>
  </si>
  <si>
    <t>Fabián Núñez</t>
  </si>
  <si>
    <t>Administración</t>
  </si>
  <si>
    <t>Parqueador</t>
  </si>
  <si>
    <t>Contratado</t>
  </si>
  <si>
    <t>I</t>
  </si>
  <si>
    <t>Contrato vigente</t>
  </si>
  <si>
    <t>Maximo gas</t>
  </si>
  <si>
    <t>SEMMA</t>
  </si>
  <si>
    <t xml:space="preserve"> 049-0086226-1</t>
  </si>
  <si>
    <t>087-0002425-3</t>
  </si>
  <si>
    <t xml:space="preserve">Rafael </t>
  </si>
  <si>
    <t>Vasquez Bautista</t>
  </si>
  <si>
    <t xml:space="preserve">Jesus Maria </t>
  </si>
  <si>
    <t>Mosquea Sosa</t>
  </si>
  <si>
    <t>medicina interna</t>
  </si>
  <si>
    <t>Mayordoma</t>
  </si>
  <si>
    <t>médico</t>
  </si>
  <si>
    <t>Mayordomia</t>
  </si>
  <si>
    <t>Carta Compromiso</t>
  </si>
  <si>
    <t>IV</t>
  </si>
  <si>
    <t>Retencion 10%</t>
  </si>
  <si>
    <t xml:space="preserve">Correspondiente al carta compromiso </t>
  </si>
  <si>
    <t>Material Gastable</t>
  </si>
  <si>
    <t>TOTAL DEUDA</t>
  </si>
  <si>
    <t>087-0021199-1</t>
  </si>
  <si>
    <t xml:space="preserve">Elizabeth </t>
  </si>
  <si>
    <t>Contreras Acosta</t>
  </si>
  <si>
    <t xml:space="preserve">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</si>
  <si>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</t>
  </si>
  <si>
    <t>Licda Claribel Cruz Corcino</t>
  </si>
  <si>
    <t xml:space="preserve">    Licda. Yenny Masiel Garcia</t>
  </si>
  <si>
    <t>Repuestos Real, S.R.L.</t>
  </si>
  <si>
    <t xml:space="preserve">                             DR. Jose H. Ramos </t>
  </si>
  <si>
    <t>Monto año  2023</t>
  </si>
  <si>
    <t xml:space="preserve">                             DR. Jose Heriberto Ramos M.</t>
  </si>
  <si>
    <t>Oneyda</t>
  </si>
  <si>
    <t>Romero</t>
  </si>
  <si>
    <t>087-0000500-5</t>
  </si>
  <si>
    <t>conserje</t>
  </si>
  <si>
    <t xml:space="preserve">Noelia </t>
  </si>
  <si>
    <t>Lucia Beato</t>
  </si>
  <si>
    <t>Perla Elianir</t>
  </si>
  <si>
    <t>Sosa Castaño</t>
  </si>
  <si>
    <t>087-0021031-6</t>
  </si>
  <si>
    <t>Candido</t>
  </si>
  <si>
    <t>Almanzar</t>
  </si>
  <si>
    <t>087-0002812-2</t>
  </si>
  <si>
    <t>Gomez De La Cruz</t>
  </si>
  <si>
    <t xml:space="preserve">Luis Ramon </t>
  </si>
  <si>
    <t>402-2085971-0</t>
  </si>
  <si>
    <t>Trigas del caribe</t>
  </si>
  <si>
    <t xml:space="preserve">Waycom </t>
  </si>
  <si>
    <t>Mini Market Chiqui</t>
  </si>
  <si>
    <t>Glp</t>
  </si>
  <si>
    <t>Servicio Internet</t>
  </si>
  <si>
    <t xml:space="preserve">TOTAL GENERAL </t>
  </si>
  <si>
    <t>Monto al 31 Enero 2025</t>
  </si>
  <si>
    <t>Monto año  2024</t>
  </si>
  <si>
    <t>Monto al 29 Febrero 2025</t>
  </si>
  <si>
    <t>Monto al 31  Marzo 2025</t>
  </si>
  <si>
    <t>Monto al 30 Abril 2025</t>
  </si>
  <si>
    <t>Monto al 31 Mayo 2025</t>
  </si>
  <si>
    <t>Monto al 31 Julio 2025</t>
  </si>
  <si>
    <t>Monto al 30 Agosto 2025</t>
  </si>
  <si>
    <t>Monto al 30 Septiembre 2025</t>
  </si>
  <si>
    <t>Monto al 31 Octubre 2025</t>
  </si>
  <si>
    <t>Monto al 31 Diciembre 2025</t>
  </si>
  <si>
    <t>DETALLE OBLIGACIONES CONTRAÍDAS PENDIENTES AL 31/01/2025</t>
  </si>
  <si>
    <t>Febrero 2025</t>
  </si>
  <si>
    <t>402-2005647-3</t>
  </si>
  <si>
    <t>Correspondiente al Mes de  Febrero  del año 2025</t>
  </si>
  <si>
    <t>Bajo las funciones que nos asisten certificamos que el valor de los ingresos percibidos al  28 de Febrero 2025 correspondieron a Un Millon Ochocientos Nueve Mil Trecientos Noventa y Siete Pesos con 83/100(RD$1,809,397.83)</t>
  </si>
  <si>
    <t>Dado a los 28 dias del mes de Febrero del 2025.</t>
  </si>
  <si>
    <t xml:space="preserve">SERVICIO NACIONAL DE SALUD </t>
  </si>
  <si>
    <t xml:space="preserve"> DIRECCION DE FISCALIZACION Y CONTROL</t>
  </si>
  <si>
    <t>Monto año 2022</t>
  </si>
  <si>
    <t>Monto al 28 Junio 2025</t>
  </si>
  <si>
    <t>Monto al 30 Noviembre 2025</t>
  </si>
  <si>
    <t>Oxigeno</t>
  </si>
  <si>
    <t>CG Biomedical</t>
  </si>
  <si>
    <t>Electrocardiograma y Esfigmomanometro</t>
  </si>
  <si>
    <t>Distribuidora Farmaceuthica</t>
  </si>
  <si>
    <t>Medicamentos</t>
  </si>
  <si>
    <t>Distribuidora Jose Vasquez</t>
  </si>
  <si>
    <t>Exp. Dominicana</t>
  </si>
  <si>
    <t>Grupo Farmaceutico CAR-M</t>
  </si>
  <si>
    <t>Hexapower Pharma SRL</t>
  </si>
  <si>
    <t>Idemesa, SRL</t>
  </si>
  <si>
    <t>Procesadora de Agua Ivenagy</t>
  </si>
  <si>
    <t>Agua</t>
  </si>
  <si>
    <t>Soluciones Medicas AG SM</t>
  </si>
  <si>
    <t>Super Comercial Altagracia</t>
  </si>
  <si>
    <t>Alimentos</t>
  </si>
  <si>
    <t>Ronajus Farmaceutica SRL</t>
  </si>
  <si>
    <t>Wilson Frias</t>
  </si>
  <si>
    <t>Articulos Ferretero</t>
  </si>
  <si>
    <t>Zen Pharmaceuthical</t>
  </si>
  <si>
    <t>DR. Jose Heriberto Ramos Mo</t>
  </si>
  <si>
    <t xml:space="preserve">Enc.  Contabilidad </t>
  </si>
  <si>
    <t xml:space="preserve">            Administrador</t>
  </si>
  <si>
    <t xml:space="preserve">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</si>
</sst>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_€_-;\-* #,##0.00\ _€_-;_-* &quot;-&quot;??\ _€_-;_-@_-"/>
    <numFmt numFmtId="166" formatCode="#,##0.00;[Red]#,##0.00"/>
  </numFmts>
  <fonts count="32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Verdana"/>
      <family val="2"/>
    </font>
    <font>
      <sz val="12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 Light"/>
      <family val="1"/>
      <scheme val="major"/>
    </font>
    <font>
      <sz val="12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2">
    <xf numFmtId="0" fontId="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4" fillId="0" borderId="0"/>
    <xf numFmtId="0" fontId="3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208">
    <xf numFmtId="0" fontId="0" fillId="0" borderId="0" xfId="0"/>
    <xf numFmtId="0" fontId="16" fillId="4" borderId="1" xfId="0" applyFont="1" applyFill="1" applyBorder="1" applyAlignment="1">
      <alignment horizontal="center"/>
    </xf>
    <xf numFmtId="0" fontId="16" fillId="5" borderId="2" xfId="0" applyFont="1" applyFill="1" applyBorder="1" applyAlignment="1">
      <alignment horizontal="center"/>
    </xf>
    <xf numFmtId="0" fontId="16" fillId="5" borderId="3" xfId="0" applyFont="1" applyFill="1" applyBorder="1" applyAlignment="1">
      <alignment horizontal="center"/>
    </xf>
    <xf numFmtId="0" fontId="16" fillId="5" borderId="4" xfId="0" applyFont="1" applyFill="1" applyBorder="1" applyAlignment="1">
      <alignment horizontal="center"/>
    </xf>
    <xf numFmtId="0" fontId="16" fillId="4" borderId="5" xfId="0" applyFont="1" applyFill="1" applyBorder="1" applyAlignment="1">
      <alignment horizontal="center"/>
    </xf>
    <xf numFmtId="0" fontId="16" fillId="4" borderId="6" xfId="0" applyFont="1" applyFill="1" applyBorder="1" applyAlignment="1">
      <alignment horizontal="center"/>
    </xf>
    <xf numFmtId="0" fontId="16" fillId="4" borderId="7" xfId="0" applyFont="1" applyFill="1" applyBorder="1" applyAlignment="1">
      <alignment horizontal="center"/>
    </xf>
    <xf numFmtId="0" fontId="16" fillId="5" borderId="8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6" xfId="0" applyNumberFormat="1" applyBorder="1"/>
    <xf numFmtId="14" fontId="0" fillId="0" borderId="7" xfId="0" applyNumberFormat="1" applyBorder="1"/>
    <xf numFmtId="4" fontId="0" fillId="0" borderId="5" xfId="0" applyNumberFormat="1" applyBorder="1"/>
    <xf numFmtId="0" fontId="0" fillId="0" borderId="8" xfId="0" applyBorder="1"/>
    <xf numFmtId="0" fontId="0" fillId="0" borderId="9" xfId="0" applyBorder="1"/>
    <xf numFmtId="0" fontId="15" fillId="0" borderId="10" xfId="0" applyFont="1" applyBorder="1"/>
    <xf numFmtId="0" fontId="0" fillId="0" borderId="11" xfId="0" applyBorder="1"/>
    <xf numFmtId="0" fontId="0" fillId="0" borderId="12" xfId="0" applyBorder="1"/>
    <xf numFmtId="164" fontId="14" fillId="0" borderId="10" xfId="7" applyFont="1" applyBorder="1"/>
    <xf numFmtId="0" fontId="17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16" fillId="5" borderId="7" xfId="0" applyFont="1" applyFill="1" applyBorder="1" applyAlignment="1">
      <alignment wrapText="1"/>
    </xf>
    <xf numFmtId="0" fontId="16" fillId="5" borderId="9" xfId="0" applyFont="1" applyFill="1" applyBorder="1" applyAlignment="1">
      <alignment wrapText="1"/>
    </xf>
    <xf numFmtId="0" fontId="15" fillId="6" borderId="13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 wrapText="1"/>
    </xf>
    <xf numFmtId="1" fontId="0" fillId="0" borderId="9" xfId="0" applyNumberFormat="1" applyBorder="1"/>
    <xf numFmtId="14" fontId="0" fillId="0" borderId="9" xfId="0" applyNumberFormat="1" applyBorder="1"/>
    <xf numFmtId="44" fontId="0" fillId="0" borderId="0" xfId="0" applyNumberFormat="1"/>
    <xf numFmtId="0" fontId="18" fillId="0" borderId="9" xfId="0" applyFont="1" applyBorder="1"/>
    <xf numFmtId="0" fontId="0" fillId="7" borderId="9" xfId="0" applyFill="1" applyBorder="1"/>
    <xf numFmtId="164" fontId="15" fillId="7" borderId="9" xfId="7" applyFont="1" applyFill="1" applyBorder="1"/>
    <xf numFmtId="14" fontId="19" fillId="8" borderId="9" xfId="9" applyNumberFormat="1" applyFont="1" applyFill="1" applyBorder="1"/>
    <xf numFmtId="0" fontId="0" fillId="0" borderId="15" xfId="0" applyBorder="1"/>
    <xf numFmtId="164" fontId="19" fillId="8" borderId="9" xfId="7" applyFont="1" applyFill="1" applyBorder="1"/>
    <xf numFmtId="0" fontId="0" fillId="9" borderId="9" xfId="0" applyFill="1" applyBorder="1"/>
    <xf numFmtId="164" fontId="15" fillId="9" borderId="9" xfId="7" applyFont="1" applyFill="1" applyBorder="1"/>
    <xf numFmtId="0" fontId="15" fillId="9" borderId="0" xfId="0" applyFont="1" applyFill="1" applyAlignment="1">
      <alignment horizontal="center" vertical="center" wrapText="1"/>
    </xf>
    <xf numFmtId="0" fontId="0" fillId="9" borderId="0" xfId="0" applyFill="1"/>
    <xf numFmtId="43" fontId="15" fillId="9" borderId="0" xfId="0" applyNumberFormat="1" applyFont="1" applyFill="1"/>
    <xf numFmtId="0" fontId="15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15" fillId="0" borderId="9" xfId="0" applyFont="1" applyBorder="1"/>
    <xf numFmtId="0" fontId="0" fillId="0" borderId="9" xfId="0" applyBorder="1" applyAlignment="1">
      <alignment wrapText="1"/>
    </xf>
    <xf numFmtId="0" fontId="20" fillId="0" borderId="0" xfId="0" applyFont="1" applyAlignment="1">
      <alignment horizontal="center"/>
    </xf>
    <xf numFmtId="1" fontId="0" fillId="0" borderId="0" xfId="0" applyNumberFormat="1" applyBorder="1"/>
    <xf numFmtId="43" fontId="14" fillId="0" borderId="5" xfId="1" applyFont="1" applyBorder="1"/>
    <xf numFmtId="0" fontId="15" fillId="6" borderId="3" xfId="0" applyFont="1" applyFill="1" applyBorder="1" applyAlignment="1">
      <alignment horizontal="center" vertical="center" wrapText="1"/>
    </xf>
    <xf numFmtId="0" fontId="3" fillId="0" borderId="0" xfId="9" applyFont="1" applyAlignment="1">
      <alignment vertical="center"/>
    </xf>
    <xf numFmtId="0" fontId="3" fillId="0" borderId="0" xfId="9" applyFont="1"/>
    <xf numFmtId="0" fontId="5" fillId="0" borderId="0" xfId="9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12" fontId="0" fillId="0" borderId="9" xfId="0" applyNumberFormat="1" applyBorder="1"/>
    <xf numFmtId="14" fontId="0" fillId="0" borderId="9" xfId="0" applyNumberFormat="1" applyBorder="1" applyAlignment="1">
      <alignment wrapText="1"/>
    </xf>
    <xf numFmtId="43" fontId="14" fillId="0" borderId="10" xfId="1" applyFont="1" applyBorder="1"/>
    <xf numFmtId="49" fontId="21" fillId="8" borderId="9" xfId="10" applyNumberFormat="1" applyFont="1" applyFill="1" applyBorder="1" applyAlignment="1">
      <alignment horizontal="center" vertical="center"/>
    </xf>
    <xf numFmtId="43" fontId="18" fillId="0" borderId="9" xfId="1" applyFont="1" applyBorder="1"/>
    <xf numFmtId="164" fontId="22" fillId="7" borderId="9" xfId="7" applyFont="1" applyFill="1" applyBorder="1"/>
    <xf numFmtId="43" fontId="14" fillId="0" borderId="0" xfId="1" applyFont="1"/>
    <xf numFmtId="12" fontId="0" fillId="0" borderId="9" xfId="0" applyNumberFormat="1" applyBorder="1" applyAlignment="1">
      <alignment horizontal="left"/>
    </xf>
    <xf numFmtId="12" fontId="0" fillId="0" borderId="9" xfId="0" applyNumberFormat="1" applyBorder="1" applyAlignment="1">
      <alignment horizontal="center"/>
    </xf>
    <xf numFmtId="0" fontId="0" fillId="0" borderId="9" xfId="0" applyBorder="1" applyAlignment="1"/>
    <xf numFmtId="49" fontId="21" fillId="8" borderId="9" xfId="10" applyNumberFormat="1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wrapText="1"/>
    </xf>
    <xf numFmtId="4" fontId="3" fillId="2" borderId="9" xfId="9" applyNumberFormat="1" applyFont="1" applyFill="1" applyBorder="1" applyAlignment="1">
      <alignment horizontal="right"/>
    </xf>
    <xf numFmtId="0" fontId="9" fillId="0" borderId="0" xfId="9" applyFont="1"/>
    <xf numFmtId="12" fontId="0" fillId="0" borderId="9" xfId="0" applyNumberFormat="1" applyBorder="1" applyAlignment="1">
      <alignment horizontal="left" wrapText="1"/>
    </xf>
    <xf numFmtId="0" fontId="10" fillId="0" borderId="0" xfId="9" applyFont="1"/>
    <xf numFmtId="0" fontId="10" fillId="0" borderId="0" xfId="9" applyFont="1" applyAlignment="1">
      <alignment vertical="center"/>
    </xf>
    <xf numFmtId="0" fontId="12" fillId="3" borderId="9" xfId="9" applyFont="1" applyFill="1" applyBorder="1" applyAlignment="1">
      <alignment horizontal="center" vertical="center"/>
    </xf>
    <xf numFmtId="0" fontId="10" fillId="9" borderId="9" xfId="9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left" vertical="center" wrapText="1"/>
    </xf>
    <xf numFmtId="0" fontId="10" fillId="8" borderId="9" xfId="9" applyFont="1" applyFill="1" applyBorder="1" applyAlignment="1">
      <alignment horizontal="center" vertical="center" wrapText="1"/>
    </xf>
    <xf numFmtId="14" fontId="10" fillId="8" borderId="9" xfId="0" applyNumberFormat="1" applyFont="1" applyFill="1" applyBorder="1" applyAlignment="1">
      <alignment horizontal="center" vertical="center" wrapText="1"/>
    </xf>
    <xf numFmtId="166" fontId="10" fillId="8" borderId="9" xfId="0" applyNumberFormat="1" applyFont="1" applyFill="1" applyBorder="1" applyAlignment="1">
      <alignment horizontal="right" vertical="center"/>
    </xf>
    <xf numFmtId="4" fontId="10" fillId="9" borderId="9" xfId="0" applyNumberFormat="1" applyFont="1" applyFill="1" applyBorder="1" applyAlignment="1">
      <alignment horizontal="right" vertical="center"/>
    </xf>
    <xf numFmtId="2" fontId="10" fillId="9" borderId="9" xfId="0" applyNumberFormat="1" applyFont="1" applyFill="1" applyBorder="1" applyAlignment="1">
      <alignment horizontal="right" vertical="center"/>
    </xf>
    <xf numFmtId="4" fontId="10" fillId="9" borderId="9" xfId="9" applyNumberFormat="1" applyFont="1" applyFill="1" applyBorder="1" applyAlignment="1">
      <alignment horizontal="right" vertical="center"/>
    </xf>
    <xf numFmtId="0" fontId="10" fillId="9" borderId="9" xfId="0" applyFont="1" applyFill="1" applyBorder="1" applyAlignment="1">
      <alignment horizontal="center" vertical="center"/>
    </xf>
    <xf numFmtId="0" fontId="12" fillId="10" borderId="9" xfId="9" applyFont="1" applyFill="1" applyBorder="1" applyAlignment="1">
      <alignment vertical="center" wrapText="1"/>
    </xf>
    <xf numFmtId="4" fontId="12" fillId="10" borderId="9" xfId="9" applyNumberFormat="1" applyFont="1" applyFill="1" applyBorder="1" applyAlignment="1">
      <alignment horizontal="right" vertical="center"/>
    </xf>
    <xf numFmtId="4" fontId="12" fillId="9" borderId="9" xfId="9" applyNumberFormat="1" applyFont="1" applyFill="1" applyBorder="1" applyAlignment="1">
      <alignment horizontal="right" vertical="center"/>
    </xf>
    <xf numFmtId="0" fontId="23" fillId="11" borderId="36" xfId="0" applyFont="1" applyFill="1" applyBorder="1" applyAlignment="1">
      <alignment horizontal="left"/>
    </xf>
    <xf numFmtId="0" fontId="13" fillId="0" borderId="37" xfId="0" applyFont="1" applyBorder="1" applyAlignment="1">
      <alignment horizontal="left"/>
    </xf>
    <xf numFmtId="0" fontId="23" fillId="0" borderId="36" xfId="0" applyFont="1" applyBorder="1" applyAlignment="1">
      <alignment horizontal="left"/>
    </xf>
    <xf numFmtId="0" fontId="10" fillId="9" borderId="9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6" fillId="0" borderId="0" xfId="0" applyFont="1" applyAlignment="1">
      <alignment horizontal="center"/>
    </xf>
    <xf numFmtId="4" fontId="10" fillId="0" borderId="0" xfId="9" applyNumberFormat="1" applyFont="1"/>
    <xf numFmtId="0" fontId="0" fillId="0" borderId="15" xfId="0" applyBorder="1" applyAlignment="1">
      <alignment horizontal="center" vertical="center" wrapText="1"/>
    </xf>
    <xf numFmtId="4" fontId="18" fillId="0" borderId="9" xfId="0" applyNumberFormat="1" applyFont="1" applyBorder="1"/>
    <xf numFmtId="12" fontId="0" fillId="8" borderId="0" xfId="0" applyNumberFormat="1" applyFill="1"/>
    <xf numFmtId="14" fontId="0" fillId="0" borderId="9" xfId="0" applyNumberFormat="1" applyFont="1" applyBorder="1" applyAlignment="1">
      <alignment horizontal="right"/>
    </xf>
    <xf numFmtId="12" fontId="0" fillId="0" borderId="9" xfId="0" applyNumberFormat="1" applyFont="1" applyBorder="1" applyAlignment="1">
      <alignment vertical="center"/>
    </xf>
    <xf numFmtId="1" fontId="10" fillId="0" borderId="9" xfId="1" applyNumberFormat="1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0" fillId="8" borderId="0" xfId="0" applyFont="1" applyFill="1" applyBorder="1" applyAlignment="1">
      <alignment horizontal="center" vertical="center" wrapText="1"/>
    </xf>
    <xf numFmtId="12" fontId="0" fillId="0" borderId="16" xfId="0" applyNumberFormat="1" applyBorder="1"/>
    <xf numFmtId="0" fontId="10" fillId="0" borderId="9" xfId="1" applyNumberFormat="1" applyFont="1" applyBorder="1" applyAlignment="1">
      <alignment horizontal="left"/>
    </xf>
    <xf numFmtId="0" fontId="10" fillId="0" borderId="9" xfId="9" applyFont="1" applyBorder="1" applyAlignment="1"/>
    <xf numFmtId="43" fontId="14" fillId="0" borderId="9" xfId="1" applyFont="1" applyBorder="1"/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14" fontId="0" fillId="0" borderId="8" xfId="0" applyNumberFormat="1" applyBorder="1"/>
    <xf numFmtId="14" fontId="0" fillId="0" borderId="8" xfId="0" applyNumberFormat="1" applyBorder="1" applyAlignment="1">
      <alignment wrapText="1"/>
    </xf>
    <xf numFmtId="0" fontId="0" fillId="0" borderId="18" xfId="0" applyBorder="1"/>
    <xf numFmtId="43" fontId="17" fillId="0" borderId="9" xfId="1" applyFont="1" applyBorder="1"/>
    <xf numFmtId="166" fontId="21" fillId="0" borderId="9" xfId="1" applyNumberFormat="1" applyFont="1" applyFill="1" applyBorder="1" applyAlignment="1">
      <alignment vertical="center"/>
    </xf>
    <xf numFmtId="166" fontId="14" fillId="8" borderId="9" xfId="3" applyNumberFormat="1" applyFont="1" applyFill="1" applyBorder="1"/>
    <xf numFmtId="4" fontId="0" fillId="0" borderId="9" xfId="0" applyNumberFormat="1" applyFont="1" applyBorder="1"/>
    <xf numFmtId="4" fontId="27" fillId="0" borderId="0" xfId="0" applyNumberFormat="1" applyFont="1"/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12" fillId="9" borderId="9" xfId="9" applyFont="1" applyFill="1" applyBorder="1" applyAlignment="1">
      <alignment horizontal="center" vertical="center" wrapText="1"/>
    </xf>
    <xf numFmtId="0" fontId="12" fillId="9" borderId="9" xfId="9" applyFont="1" applyFill="1" applyBorder="1" applyAlignment="1">
      <alignment horizontal="center" vertical="center"/>
    </xf>
    <xf numFmtId="43" fontId="0" fillId="0" borderId="0" xfId="0" applyNumberFormat="1"/>
    <xf numFmtId="0" fontId="28" fillId="0" borderId="9" xfId="0" applyFont="1" applyBorder="1"/>
    <xf numFmtId="0" fontId="0" fillId="12" borderId="13" xfId="0" applyFill="1" applyBorder="1" applyAlignment="1">
      <alignment wrapText="1"/>
    </xf>
    <xf numFmtId="0" fontId="28" fillId="0" borderId="15" xfId="0" applyFont="1" applyBorder="1"/>
    <xf numFmtId="43" fontId="15" fillId="0" borderId="19" xfId="1" applyFont="1" applyBorder="1"/>
    <xf numFmtId="43" fontId="15" fillId="0" borderId="20" xfId="1" applyFont="1" applyBorder="1"/>
    <xf numFmtId="43" fontId="15" fillId="0" borderId="21" xfId="1" applyFont="1" applyBorder="1"/>
    <xf numFmtId="43" fontId="15" fillId="0" borderId="22" xfId="1" applyFont="1" applyBorder="1"/>
    <xf numFmtId="43" fontId="14" fillId="0" borderId="9" xfId="1" applyFont="1" applyBorder="1"/>
    <xf numFmtId="43" fontId="14" fillId="0" borderId="15" xfId="1" applyFont="1" applyBorder="1"/>
    <xf numFmtId="0" fontId="15" fillId="12" borderId="9" xfId="0" applyFont="1" applyFill="1" applyBorder="1" applyAlignment="1">
      <alignment wrapText="1"/>
    </xf>
    <xf numFmtId="0" fontId="16" fillId="4" borderId="24" xfId="0" applyFont="1" applyFill="1" applyBorder="1" applyAlignment="1">
      <alignment horizontal="center"/>
    </xf>
    <xf numFmtId="0" fontId="16" fillId="4" borderId="25" xfId="0" applyFont="1" applyFill="1" applyBorder="1" applyAlignment="1">
      <alignment horizontal="center"/>
    </xf>
    <xf numFmtId="0" fontId="16" fillId="4" borderId="6" xfId="0" applyFont="1" applyFill="1" applyBorder="1" applyAlignment="1">
      <alignment horizontal="center"/>
    </xf>
    <xf numFmtId="0" fontId="16" fillId="4" borderId="7" xfId="0" applyFont="1" applyFill="1" applyBorder="1" applyAlignment="1">
      <alignment horizontal="center"/>
    </xf>
    <xf numFmtId="0" fontId="16" fillId="5" borderId="8" xfId="0" applyFont="1" applyFill="1" applyBorder="1" applyAlignment="1">
      <alignment horizontal="center"/>
    </xf>
    <xf numFmtId="0" fontId="16" fillId="5" borderId="9" xfId="0" applyFont="1" applyFill="1" applyBorder="1" applyAlignment="1">
      <alignment horizontal="center"/>
    </xf>
    <xf numFmtId="0" fontId="16" fillId="5" borderId="7" xfId="0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0" fontId="29" fillId="0" borderId="26" xfId="0" applyFont="1" applyBorder="1" applyAlignment="1">
      <alignment horizontal="center"/>
    </xf>
    <xf numFmtId="0" fontId="16" fillId="4" borderId="27" xfId="0" applyFont="1" applyFill="1" applyBorder="1" applyAlignment="1">
      <alignment horizontal="center"/>
    </xf>
    <xf numFmtId="0" fontId="16" fillId="4" borderId="4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0" xfId="0" applyFont="1" applyAlignment="1">
      <alignment horizontal="center" wrapText="1"/>
    </xf>
    <xf numFmtId="0" fontId="15" fillId="9" borderId="29" xfId="0" applyFont="1" applyFill="1" applyBorder="1" applyAlignment="1">
      <alignment horizontal="center" vertical="center" wrapText="1"/>
    </xf>
    <xf numFmtId="0" fontId="15" fillId="9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5" fillId="0" borderId="15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7" borderId="9" xfId="0" applyFont="1" applyFill="1" applyBorder="1" applyAlignment="1">
      <alignment horizontal="center" vertical="center" wrapText="1"/>
    </xf>
    <xf numFmtId="0" fontId="15" fillId="7" borderId="29" xfId="0" applyFont="1" applyFill="1" applyBorder="1" applyAlignment="1">
      <alignment horizontal="center" vertical="center" wrapText="1"/>
    </xf>
    <xf numFmtId="0" fontId="15" fillId="7" borderId="8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5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top" wrapText="1"/>
    </xf>
    <xf numFmtId="0" fontId="31" fillId="0" borderId="0" xfId="0" applyFont="1" applyAlignment="1">
      <alignment horizontal="center"/>
    </xf>
    <xf numFmtId="0" fontId="15" fillId="6" borderId="9" xfId="0" applyFont="1" applyFill="1" applyBorder="1" applyAlignment="1">
      <alignment horizontal="center"/>
    </xf>
    <xf numFmtId="49" fontId="15" fillId="0" borderId="28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2" fillId="9" borderId="15" xfId="9" applyFont="1" applyFill="1" applyBorder="1" applyAlignment="1">
      <alignment horizontal="center" vertical="center" wrapText="1"/>
    </xf>
    <xf numFmtId="0" fontId="12" fillId="9" borderId="18" xfId="9" applyFont="1" applyFill="1" applyBorder="1" applyAlignment="1">
      <alignment horizontal="center" vertical="center" wrapText="1"/>
    </xf>
    <xf numFmtId="0" fontId="12" fillId="3" borderId="15" xfId="9" applyFont="1" applyFill="1" applyBorder="1" applyAlignment="1">
      <alignment horizontal="center" vertical="center"/>
    </xf>
    <xf numFmtId="0" fontId="12" fillId="3" borderId="17" xfId="9" applyFont="1" applyFill="1" applyBorder="1" applyAlignment="1">
      <alignment horizontal="center" vertical="center"/>
    </xf>
    <xf numFmtId="0" fontId="12" fillId="3" borderId="18" xfId="9" applyFont="1" applyFill="1" applyBorder="1" applyAlignment="1">
      <alignment horizontal="center" vertical="center"/>
    </xf>
    <xf numFmtId="0" fontId="12" fillId="0" borderId="23" xfId="9" applyFont="1" applyBorder="1" applyAlignment="1">
      <alignment horizontal="left" vertical="center"/>
    </xf>
    <xf numFmtId="0" fontId="12" fillId="9" borderId="29" xfId="9" applyFont="1" applyFill="1" applyBorder="1" applyAlignment="1">
      <alignment horizontal="center" vertical="center"/>
    </xf>
    <xf numFmtId="0" fontId="12" fillId="9" borderId="16" xfId="9" applyFont="1" applyFill="1" applyBorder="1" applyAlignment="1">
      <alignment horizontal="center" vertical="center"/>
    </xf>
    <xf numFmtId="0" fontId="12" fillId="9" borderId="8" xfId="9" applyFont="1" applyFill="1" applyBorder="1" applyAlignment="1">
      <alignment horizontal="center" vertical="center"/>
    </xf>
    <xf numFmtId="0" fontId="12" fillId="9" borderId="29" xfId="9" applyFont="1" applyFill="1" applyBorder="1" applyAlignment="1">
      <alignment horizontal="center" vertical="center" wrapText="1"/>
    </xf>
    <xf numFmtId="0" fontId="12" fillId="9" borderId="8" xfId="9" applyFont="1" applyFill="1" applyBorder="1" applyAlignment="1">
      <alignment horizontal="center" vertical="center" wrapText="1"/>
    </xf>
    <xf numFmtId="0" fontId="12" fillId="9" borderId="17" xfId="9" applyFont="1" applyFill="1" applyBorder="1" applyAlignment="1">
      <alignment horizontal="center" vertical="center" wrapText="1"/>
    </xf>
    <xf numFmtId="0" fontId="12" fillId="3" borderId="38" xfId="9" applyFont="1" applyFill="1" applyBorder="1" applyAlignment="1">
      <alignment horizontal="center" vertical="center"/>
    </xf>
    <xf numFmtId="0" fontId="10" fillId="0" borderId="0" xfId="9" applyFont="1" applyAlignment="1">
      <alignment horizontal="center" vertical="center"/>
    </xf>
    <xf numFmtId="0" fontId="11" fillId="0" borderId="0" xfId="9" applyFont="1" applyAlignment="1">
      <alignment horizontal="center" vertical="center"/>
    </xf>
    <xf numFmtId="0" fontId="12" fillId="0" borderId="0" xfId="9" applyFont="1" applyAlignment="1">
      <alignment horizontal="center" vertical="center"/>
    </xf>
    <xf numFmtId="0" fontId="12" fillId="0" borderId="0" xfId="9" applyFont="1" applyAlignment="1">
      <alignment horizontal="left" vertical="center"/>
    </xf>
    <xf numFmtId="0" fontId="12" fillId="3" borderId="15" xfId="9" applyFont="1" applyFill="1" applyBorder="1" applyAlignment="1">
      <alignment horizontal="center" vertical="center" wrapText="1"/>
    </xf>
    <xf numFmtId="0" fontId="12" fillId="3" borderId="17" xfId="9" applyFont="1" applyFill="1" applyBorder="1" applyAlignment="1">
      <alignment horizontal="center" vertical="center" wrapText="1"/>
    </xf>
    <xf numFmtId="0" fontId="12" fillId="3" borderId="18" xfId="9" applyFont="1" applyFill="1" applyBorder="1" applyAlignment="1">
      <alignment horizontal="center" vertical="center" wrapText="1"/>
    </xf>
    <xf numFmtId="0" fontId="12" fillId="13" borderId="15" xfId="9" applyFont="1" applyFill="1" applyBorder="1" applyAlignment="1">
      <alignment horizontal="center" vertical="center" wrapText="1"/>
    </xf>
    <xf numFmtId="0" fontId="12" fillId="13" borderId="17" xfId="9" applyFont="1" applyFill="1" applyBorder="1" applyAlignment="1">
      <alignment horizontal="center" vertical="center" wrapText="1"/>
    </xf>
    <xf numFmtId="0" fontId="12" fillId="13" borderId="18" xfId="9" applyFont="1" applyFill="1" applyBorder="1" applyAlignment="1">
      <alignment horizontal="center" vertical="center" wrapText="1"/>
    </xf>
    <xf numFmtId="0" fontId="12" fillId="3" borderId="32" xfId="9" applyFont="1" applyFill="1" applyBorder="1" applyAlignment="1">
      <alignment horizontal="center" vertical="center"/>
    </xf>
    <xf numFmtId="0" fontId="12" fillId="3" borderId="33" xfId="9" applyFont="1" applyFill="1" applyBorder="1" applyAlignment="1">
      <alignment horizontal="center" vertical="center"/>
    </xf>
    <xf numFmtId="0" fontId="12" fillId="3" borderId="34" xfId="9" applyFont="1" applyFill="1" applyBorder="1" applyAlignment="1">
      <alignment horizontal="center" vertical="center"/>
    </xf>
    <xf numFmtId="0" fontId="12" fillId="3" borderId="35" xfId="9" applyFont="1" applyFill="1" applyBorder="1" applyAlignment="1">
      <alignment horizontal="center" vertical="center"/>
    </xf>
    <xf numFmtId="0" fontId="25" fillId="0" borderId="0" xfId="0" applyFont="1" applyAlignment="1">
      <alignment horizontal="center" wrapText="1"/>
    </xf>
    <xf numFmtId="0" fontId="26" fillId="0" borderId="0" xfId="0" applyFont="1" applyBorder="1" applyAlignment="1">
      <alignment horizontal="center"/>
    </xf>
    <xf numFmtId="0" fontId="25" fillId="0" borderId="31" xfId="0" applyFont="1" applyBorder="1" applyAlignment="1">
      <alignment horizontal="center"/>
    </xf>
    <xf numFmtId="0" fontId="26" fillId="0" borderId="0" xfId="0" applyFont="1" applyAlignment="1">
      <alignment horizontal="center" wrapText="1"/>
    </xf>
  </cellXfs>
  <cellStyles count="12">
    <cellStyle name="Millares" xfId="1" builtinId="3"/>
    <cellStyle name="Millares 2" xfId="2"/>
    <cellStyle name="Millares 2 2" xfId="3"/>
    <cellStyle name="Millares 2 2 2" xfId="4"/>
    <cellStyle name="Millares 3" xfId="5"/>
    <cellStyle name="Millares 9" xfId="6"/>
    <cellStyle name="Moneda" xfId="7" builtinId="4"/>
    <cellStyle name="Normal" xfId="0" builtinId="0"/>
    <cellStyle name="Normal 2" xfId="8"/>
    <cellStyle name="Normal 2 2" xfId="9"/>
    <cellStyle name="Porcentaje" xfId="10" builtinId="5"/>
    <cellStyle name="Porcentaje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65"/>
  <sheetViews>
    <sheetView showGridLines="0" topLeftCell="A10" zoomScaleNormal="100" workbookViewId="0">
      <selection activeCell="E13" sqref="E13"/>
    </sheetView>
  </sheetViews>
  <sheetFormatPr baseColWidth="10" defaultRowHeight="15" x14ac:dyDescent="0.25"/>
  <cols>
    <col min="1" max="1" width="5.42578125" customWidth="1"/>
    <col min="2" max="2" width="36.28515625" customWidth="1"/>
    <col min="5" max="5" width="16.140625" customWidth="1"/>
    <col min="6" max="6" width="23.28515625" customWidth="1"/>
    <col min="7" max="7" width="15.42578125" customWidth="1"/>
    <col min="8" max="8" width="16.85546875" customWidth="1"/>
  </cols>
  <sheetData>
    <row r="4" spans="2:8" ht="18.75" x14ac:dyDescent="0.3">
      <c r="B4" s="144" t="s">
        <v>0</v>
      </c>
      <c r="C4" s="144"/>
      <c r="D4" s="144"/>
      <c r="E4" s="144"/>
      <c r="F4" s="144"/>
      <c r="G4" s="144"/>
      <c r="H4" s="144"/>
    </row>
    <row r="5" spans="2:8" ht="18.75" x14ac:dyDescent="0.3">
      <c r="B5" s="144" t="s">
        <v>1</v>
      </c>
      <c r="C5" s="144"/>
      <c r="D5" s="144"/>
      <c r="E5" s="144"/>
      <c r="F5" s="144"/>
      <c r="G5" s="144"/>
      <c r="H5" s="144"/>
    </row>
    <row r="6" spans="2:8" ht="18.75" x14ac:dyDescent="0.3">
      <c r="B6" s="144" t="s">
        <v>195</v>
      </c>
      <c r="C6" s="144"/>
      <c r="D6" s="144"/>
      <c r="E6" s="144"/>
      <c r="F6" s="144"/>
      <c r="G6" s="144"/>
      <c r="H6" s="144"/>
    </row>
    <row r="7" spans="2:8" ht="19.5" thickBot="1" x14ac:dyDescent="0.35">
      <c r="B7" s="145" t="s">
        <v>100</v>
      </c>
      <c r="C7" s="145"/>
      <c r="D7" s="145"/>
      <c r="E7" s="145"/>
      <c r="F7" s="145"/>
      <c r="G7" s="145"/>
      <c r="H7" s="145"/>
    </row>
    <row r="8" spans="2:8" ht="15.75" x14ac:dyDescent="0.25">
      <c r="B8" s="1" t="s">
        <v>2</v>
      </c>
      <c r="C8" s="146" t="s">
        <v>3</v>
      </c>
      <c r="D8" s="147"/>
      <c r="E8" s="1" t="s">
        <v>4</v>
      </c>
      <c r="F8" s="2" t="s">
        <v>5</v>
      </c>
      <c r="G8" s="3" t="s">
        <v>6</v>
      </c>
      <c r="H8" s="4" t="s">
        <v>7</v>
      </c>
    </row>
    <row r="9" spans="2:8" ht="15.75" x14ac:dyDescent="0.25">
      <c r="B9" s="137" t="s">
        <v>18</v>
      </c>
      <c r="C9" s="139" t="s">
        <v>8</v>
      </c>
      <c r="D9" s="140"/>
      <c r="E9" s="5"/>
      <c r="F9" s="141" t="s">
        <v>19</v>
      </c>
      <c r="G9" s="142"/>
      <c r="H9" s="143"/>
    </row>
    <row r="10" spans="2:8" ht="31.5" x14ac:dyDescent="0.25">
      <c r="B10" s="138"/>
      <c r="C10" s="6" t="s">
        <v>23</v>
      </c>
      <c r="D10" s="7" t="s">
        <v>24</v>
      </c>
      <c r="E10" s="5" t="s">
        <v>9</v>
      </c>
      <c r="F10" s="8" t="s">
        <v>20</v>
      </c>
      <c r="G10" s="28" t="s">
        <v>21</v>
      </c>
      <c r="H10" s="27" t="s">
        <v>22</v>
      </c>
    </row>
    <row r="11" spans="2:8" x14ac:dyDescent="0.25">
      <c r="B11" s="9" t="s">
        <v>10</v>
      </c>
      <c r="C11" s="15">
        <v>45689</v>
      </c>
      <c r="D11" s="16">
        <v>45716</v>
      </c>
      <c r="E11" s="52">
        <v>372116.84</v>
      </c>
      <c r="F11" s="12"/>
      <c r="G11" s="13"/>
      <c r="H11" s="14"/>
    </row>
    <row r="12" spans="2:8" x14ac:dyDescent="0.25">
      <c r="B12" s="9" t="s">
        <v>95</v>
      </c>
      <c r="C12" s="15">
        <v>45689</v>
      </c>
      <c r="D12" s="16">
        <v>45716</v>
      </c>
      <c r="E12" s="72"/>
      <c r="F12" s="12"/>
      <c r="G12" s="13"/>
      <c r="H12" s="14"/>
    </row>
    <row r="13" spans="2:8" x14ac:dyDescent="0.25">
      <c r="B13" s="9" t="s">
        <v>96</v>
      </c>
      <c r="C13" s="15">
        <v>45689</v>
      </c>
      <c r="D13" s="16">
        <v>45716</v>
      </c>
      <c r="E13" s="120">
        <v>1407922.9129999999</v>
      </c>
      <c r="F13" s="12"/>
      <c r="G13" s="13"/>
      <c r="H13" s="14"/>
    </row>
    <row r="14" spans="2:8" x14ac:dyDescent="0.25">
      <c r="B14" s="9" t="s">
        <v>15</v>
      </c>
      <c r="C14" s="15">
        <v>45689</v>
      </c>
      <c r="D14" s="16">
        <v>45716</v>
      </c>
      <c r="E14" s="17">
        <v>4260</v>
      </c>
      <c r="F14" s="12"/>
      <c r="G14" s="13"/>
      <c r="H14" s="14"/>
    </row>
    <row r="15" spans="2:8" x14ac:dyDescent="0.25">
      <c r="B15" s="9" t="s">
        <v>97</v>
      </c>
      <c r="C15" s="15">
        <v>45689</v>
      </c>
      <c r="D15" s="16">
        <v>45716</v>
      </c>
      <c r="E15" s="17">
        <v>2833.32</v>
      </c>
      <c r="F15" s="12"/>
      <c r="G15" s="13"/>
      <c r="H15" s="14"/>
    </row>
    <row r="16" spans="2:8" x14ac:dyDescent="0.25">
      <c r="B16" s="9" t="s">
        <v>16</v>
      </c>
      <c r="C16" s="15"/>
      <c r="D16" s="16"/>
      <c r="E16" s="17"/>
      <c r="F16" s="12"/>
      <c r="G16" s="13"/>
      <c r="H16" s="14"/>
    </row>
    <row r="17" spans="1:9" x14ac:dyDescent="0.25">
      <c r="B17" s="9" t="s">
        <v>17</v>
      </c>
      <c r="C17" s="15"/>
      <c r="D17" s="16"/>
      <c r="E17" s="17"/>
      <c r="F17" s="12"/>
      <c r="G17" s="13"/>
      <c r="H17" s="14"/>
    </row>
    <row r="18" spans="1:9" x14ac:dyDescent="0.25">
      <c r="B18" s="9" t="s">
        <v>11</v>
      </c>
      <c r="C18" s="10"/>
      <c r="D18" s="11"/>
      <c r="E18" s="9"/>
      <c r="F18" s="18"/>
      <c r="G18" s="19"/>
      <c r="H18" s="11"/>
    </row>
    <row r="19" spans="1:9" ht="15.75" thickBot="1" x14ac:dyDescent="0.3">
      <c r="B19" s="20" t="s">
        <v>12</v>
      </c>
      <c r="C19" s="21"/>
      <c r="D19" s="22"/>
      <c r="E19" s="62">
        <f>SUM(E11:E18)</f>
        <v>1787133.0730000001</v>
      </c>
      <c r="F19" s="23"/>
      <c r="G19" s="23"/>
      <c r="H19" s="23"/>
    </row>
    <row r="21" spans="1:9" ht="15.75" x14ac:dyDescent="0.25">
      <c r="B21" s="24" t="s">
        <v>13</v>
      </c>
    </row>
    <row r="25" spans="1:9" x14ac:dyDescent="0.25">
      <c r="B25" s="148" t="s">
        <v>48</v>
      </c>
      <c r="C25" s="148"/>
      <c r="E25" s="148" t="s">
        <v>49</v>
      </c>
      <c r="F25" s="148"/>
    </row>
    <row r="28" spans="1:9" x14ac:dyDescent="0.25">
      <c r="B28" s="149"/>
      <c r="C28" s="149"/>
      <c r="E28" s="149"/>
      <c r="F28" s="149"/>
    </row>
    <row r="29" spans="1:9" x14ac:dyDescent="0.25">
      <c r="B29" s="150"/>
      <c r="C29" s="150"/>
      <c r="E29" s="150"/>
      <c r="F29" s="150"/>
    </row>
    <row r="30" spans="1:9" x14ac:dyDescent="0.25">
      <c r="B30" s="25"/>
      <c r="C30" s="25"/>
    </row>
    <row r="31" spans="1:9" x14ac:dyDescent="0.25">
      <c r="A31" s="148" t="s">
        <v>50</v>
      </c>
      <c r="B31" s="148"/>
      <c r="C31" s="148"/>
      <c r="D31" s="148"/>
      <c r="E31" s="148"/>
      <c r="F31" s="148"/>
      <c r="G31" s="148"/>
      <c r="H31" s="148"/>
      <c r="I31" s="148"/>
    </row>
    <row r="32" spans="1:9" x14ac:dyDescent="0.25">
      <c r="B32" s="26"/>
      <c r="C32" s="26" t="s">
        <v>14</v>
      </c>
      <c r="D32" s="26"/>
      <c r="E32" s="26"/>
      <c r="F32" s="26"/>
      <c r="H32" s="126"/>
    </row>
    <row r="58" spans="2:3" x14ac:dyDescent="0.25">
      <c r="B58" s="105"/>
      <c r="C58" s="106"/>
    </row>
    <row r="59" spans="2:3" x14ac:dyDescent="0.25">
      <c r="B59" s="105"/>
      <c r="C59" s="106"/>
    </row>
    <row r="60" spans="2:3" x14ac:dyDescent="0.25">
      <c r="B60" s="105"/>
      <c r="C60" s="106"/>
    </row>
    <row r="61" spans="2:3" x14ac:dyDescent="0.25">
      <c r="B61" s="105"/>
      <c r="C61" s="106"/>
    </row>
    <row r="62" spans="2:3" x14ac:dyDescent="0.25">
      <c r="B62" s="105"/>
      <c r="C62" s="106"/>
    </row>
    <row r="63" spans="2:3" x14ac:dyDescent="0.25">
      <c r="B63" s="105"/>
      <c r="C63" s="106"/>
    </row>
    <row r="64" spans="2:3" x14ac:dyDescent="0.25">
      <c r="B64" s="105"/>
      <c r="C64" s="106"/>
    </row>
    <row r="65" spans="2:3" x14ac:dyDescent="0.25">
      <c r="B65" s="105"/>
      <c r="C65" s="106"/>
    </row>
  </sheetData>
  <mergeCells count="15">
    <mergeCell ref="A31:I31"/>
    <mergeCell ref="B25:C25"/>
    <mergeCell ref="E25:F25"/>
    <mergeCell ref="B28:C28"/>
    <mergeCell ref="E28:F28"/>
    <mergeCell ref="B29:C29"/>
    <mergeCell ref="E29:F29"/>
    <mergeCell ref="B9:B10"/>
    <mergeCell ref="C9:D9"/>
    <mergeCell ref="F9:H9"/>
    <mergeCell ref="B4:H4"/>
    <mergeCell ref="B5:H5"/>
    <mergeCell ref="B6:H6"/>
    <mergeCell ref="B7:H7"/>
    <mergeCell ref="C8:D8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8"/>
  <sheetViews>
    <sheetView showGridLines="0" tabSelected="1" topLeftCell="A28" zoomScaleNormal="100" workbookViewId="0">
      <selection activeCell="E46" sqref="E46"/>
    </sheetView>
  </sheetViews>
  <sheetFormatPr baseColWidth="10" defaultRowHeight="15" x14ac:dyDescent="0.25"/>
  <cols>
    <col min="1" max="1" width="19.85546875" customWidth="1"/>
    <col min="2" max="2" width="44.85546875" customWidth="1"/>
    <col min="3" max="3" width="22.140625" customWidth="1"/>
    <col min="4" max="4" width="22.42578125" customWidth="1"/>
    <col min="5" max="5" width="20" customWidth="1"/>
    <col min="6" max="6" width="16.28515625" customWidth="1"/>
    <col min="7" max="7" width="12.28515625" bestFit="1" customWidth="1"/>
    <col min="10" max="10" width="12.28515625" bestFit="1" customWidth="1"/>
  </cols>
  <sheetData>
    <row r="3" spans="1:12" ht="23.25" x14ac:dyDescent="0.35">
      <c r="A3" s="171" t="s">
        <v>25</v>
      </c>
      <c r="B3" s="171"/>
      <c r="C3" s="171"/>
      <c r="D3" s="171"/>
      <c r="E3" s="171"/>
    </row>
    <row r="4" spans="1:12" ht="18.75" x14ac:dyDescent="0.3">
      <c r="A4" s="144" t="s">
        <v>26</v>
      </c>
      <c r="B4" s="144"/>
      <c r="C4" s="144"/>
      <c r="D4" s="144"/>
      <c r="E4" s="144"/>
    </row>
    <row r="5" spans="1:12" x14ac:dyDescent="0.25">
      <c r="A5" s="172" t="s">
        <v>27</v>
      </c>
      <c r="B5" s="172"/>
      <c r="C5" s="172"/>
      <c r="D5" s="172"/>
      <c r="E5" s="172"/>
    </row>
    <row r="6" spans="1:12" ht="15.75" thickBot="1" x14ac:dyDescent="0.3">
      <c r="A6" s="173" t="s">
        <v>196</v>
      </c>
      <c r="B6" s="173"/>
      <c r="C6" s="173"/>
      <c r="D6" s="173"/>
      <c r="E6" s="173"/>
    </row>
    <row r="7" spans="1:12" ht="45" x14ac:dyDescent="0.25">
      <c r="A7" s="29" t="s">
        <v>28</v>
      </c>
      <c r="B7" s="30" t="s">
        <v>29</v>
      </c>
      <c r="C7" s="30" t="s">
        <v>41</v>
      </c>
      <c r="D7" s="53" t="s">
        <v>30</v>
      </c>
      <c r="E7" s="31" t="s">
        <v>31</v>
      </c>
    </row>
    <row r="8" spans="1:12" x14ac:dyDescent="0.25">
      <c r="A8" s="48" t="s">
        <v>42</v>
      </c>
      <c r="B8" s="99"/>
      <c r="C8" s="33"/>
      <c r="D8" s="101"/>
      <c r="E8" s="64"/>
    </row>
    <row r="9" spans="1:12" x14ac:dyDescent="0.25">
      <c r="A9" s="160" t="s">
        <v>38</v>
      </c>
      <c r="B9" s="160"/>
      <c r="C9" s="36"/>
      <c r="D9" s="36"/>
      <c r="E9" s="37">
        <f>SUM(E8:E8)</f>
        <v>0</v>
      </c>
    </row>
    <row r="10" spans="1:12" x14ac:dyDescent="0.25">
      <c r="A10" s="157">
        <v>2025</v>
      </c>
      <c r="B10" s="69" t="s">
        <v>51</v>
      </c>
      <c r="C10" s="33">
        <v>45693</v>
      </c>
      <c r="D10" s="60">
        <v>4524000000024</v>
      </c>
      <c r="E10" s="110">
        <v>705249.71</v>
      </c>
      <c r="L10" s="34"/>
    </row>
    <row r="11" spans="1:12" x14ac:dyDescent="0.25">
      <c r="A11" s="157"/>
      <c r="B11" s="163" t="s">
        <v>53</v>
      </c>
      <c r="C11" s="33">
        <v>45691</v>
      </c>
      <c r="D11" s="60">
        <v>4524000000004</v>
      </c>
      <c r="E11" s="110">
        <v>499648.2</v>
      </c>
      <c r="L11" s="34"/>
    </row>
    <row r="12" spans="1:12" x14ac:dyDescent="0.25">
      <c r="A12" s="157"/>
      <c r="B12" s="164"/>
      <c r="C12" s="33">
        <v>45694</v>
      </c>
      <c r="D12" s="107">
        <v>4524000000002</v>
      </c>
      <c r="E12" s="110">
        <v>92955.85</v>
      </c>
      <c r="L12" s="34"/>
    </row>
    <row r="13" spans="1:12" x14ac:dyDescent="0.25">
      <c r="A13" s="157"/>
      <c r="B13" s="164"/>
      <c r="C13" s="33">
        <v>45694</v>
      </c>
      <c r="D13" s="107">
        <v>4524000000002</v>
      </c>
      <c r="E13" s="110">
        <v>8435.4</v>
      </c>
      <c r="L13" s="34"/>
    </row>
    <row r="14" spans="1:12" x14ac:dyDescent="0.25">
      <c r="A14" s="157"/>
      <c r="B14" s="164"/>
      <c r="C14" s="33">
        <v>45694</v>
      </c>
      <c r="D14" s="107">
        <v>4524000000002</v>
      </c>
      <c r="E14" s="110">
        <v>85263.97</v>
      </c>
      <c r="L14" s="34"/>
    </row>
    <row r="15" spans="1:12" x14ac:dyDescent="0.25">
      <c r="A15" s="157"/>
      <c r="B15" s="164"/>
      <c r="C15" s="33">
        <v>45694</v>
      </c>
      <c r="D15" s="107">
        <v>4524000000002</v>
      </c>
      <c r="E15" s="110">
        <v>202959.21</v>
      </c>
      <c r="L15" s="34"/>
    </row>
    <row r="16" spans="1:12" x14ac:dyDescent="0.25">
      <c r="A16" s="157"/>
      <c r="B16" s="164"/>
      <c r="C16" s="33">
        <v>45694</v>
      </c>
      <c r="D16" s="107">
        <v>4524000000004</v>
      </c>
      <c r="E16" s="110">
        <v>7095.73</v>
      </c>
      <c r="L16" s="34"/>
    </row>
    <row r="17" spans="1:12" x14ac:dyDescent="0.25">
      <c r="A17" s="157"/>
      <c r="B17" s="164"/>
      <c r="C17" s="33"/>
      <c r="D17" s="107"/>
      <c r="E17" s="110"/>
      <c r="L17" s="34"/>
    </row>
    <row r="18" spans="1:12" x14ac:dyDescent="0.25">
      <c r="A18" s="157"/>
      <c r="B18" s="174" t="s">
        <v>45</v>
      </c>
      <c r="C18" s="33"/>
      <c r="D18" s="60"/>
      <c r="E18" s="110"/>
      <c r="L18" s="34"/>
    </row>
    <row r="19" spans="1:12" x14ac:dyDescent="0.25">
      <c r="A19" s="157"/>
      <c r="B19" s="175"/>
      <c r="C19" s="33"/>
      <c r="D19" s="60"/>
      <c r="E19" s="110"/>
      <c r="L19" s="34"/>
    </row>
    <row r="20" spans="1:12" ht="15.75" x14ac:dyDescent="0.25">
      <c r="A20" s="157"/>
      <c r="B20" s="35" t="s">
        <v>102</v>
      </c>
      <c r="C20" s="33"/>
      <c r="D20" s="60"/>
      <c r="E20" s="116"/>
    </row>
    <row r="21" spans="1:12" x14ac:dyDescent="0.25">
      <c r="A21" s="157"/>
      <c r="B21" s="35" t="s">
        <v>32</v>
      </c>
      <c r="C21" s="33"/>
      <c r="D21" s="68"/>
      <c r="E21" s="110"/>
    </row>
    <row r="22" spans="1:12" x14ac:dyDescent="0.25">
      <c r="A22" s="157"/>
      <c r="B22" s="154" t="s">
        <v>135</v>
      </c>
      <c r="C22" s="33">
        <v>45716</v>
      </c>
      <c r="D22" s="107">
        <v>4524000000002</v>
      </c>
      <c r="E22" s="110">
        <v>122464.08</v>
      </c>
    </row>
    <row r="23" spans="1:12" x14ac:dyDescent="0.25">
      <c r="A23" s="157"/>
      <c r="B23" s="155"/>
      <c r="C23" s="33"/>
      <c r="D23" s="60"/>
      <c r="E23" s="110"/>
    </row>
    <row r="24" spans="1:12" x14ac:dyDescent="0.25">
      <c r="A24" s="157"/>
      <c r="B24" s="35" t="s">
        <v>33</v>
      </c>
      <c r="C24" s="33"/>
      <c r="D24" s="70"/>
      <c r="E24" s="117"/>
    </row>
    <row r="25" spans="1:12" x14ac:dyDescent="0.25">
      <c r="A25" s="157"/>
      <c r="B25" s="35" t="s">
        <v>101</v>
      </c>
      <c r="C25" s="102">
        <v>45706</v>
      </c>
      <c r="D25" s="103">
        <v>4524000000554</v>
      </c>
      <c r="E25" s="110">
        <v>21325.68</v>
      </c>
    </row>
    <row r="26" spans="1:12" x14ac:dyDescent="0.25">
      <c r="A26" s="157"/>
      <c r="B26" s="35" t="s">
        <v>34</v>
      </c>
      <c r="C26" s="19"/>
      <c r="D26" s="60"/>
      <c r="E26" s="110"/>
    </row>
    <row r="27" spans="1:12" x14ac:dyDescent="0.25">
      <c r="A27" s="157"/>
      <c r="B27" s="71" t="s">
        <v>35</v>
      </c>
      <c r="C27" s="33"/>
      <c r="D27" s="63"/>
      <c r="E27" s="118"/>
    </row>
    <row r="28" spans="1:12" x14ac:dyDescent="0.25">
      <c r="A28" s="157"/>
      <c r="B28" s="35" t="s">
        <v>36</v>
      </c>
      <c r="C28" s="19"/>
      <c r="D28" s="60"/>
      <c r="E28" s="64"/>
    </row>
    <row r="29" spans="1:12" x14ac:dyDescent="0.25">
      <c r="A29" s="157"/>
      <c r="B29" s="35" t="s">
        <v>37</v>
      </c>
      <c r="C29" s="19"/>
      <c r="D29" s="60"/>
      <c r="E29" s="64"/>
    </row>
    <row r="30" spans="1:12" x14ac:dyDescent="0.25">
      <c r="A30" s="157"/>
      <c r="B30" s="35" t="s">
        <v>43</v>
      </c>
      <c r="C30" s="19"/>
      <c r="D30" s="60"/>
      <c r="E30" s="64"/>
    </row>
    <row r="31" spans="1:12" x14ac:dyDescent="0.25">
      <c r="A31" s="159"/>
      <c r="B31" s="35" t="s">
        <v>52</v>
      </c>
      <c r="C31" s="19"/>
      <c r="D31" s="60"/>
      <c r="E31" s="64"/>
    </row>
    <row r="32" spans="1:12" x14ac:dyDescent="0.25">
      <c r="A32" s="160" t="s">
        <v>38</v>
      </c>
      <c r="B32" s="160"/>
      <c r="C32" s="36"/>
      <c r="D32" s="36"/>
      <c r="E32" s="65">
        <f>SUM(E10:E31)</f>
        <v>1745397.8299999998</v>
      </c>
      <c r="F32" s="66">
        <f>+E32*10%</f>
        <v>174539.783</v>
      </c>
    </row>
    <row r="33" spans="1:7" x14ac:dyDescent="0.25">
      <c r="A33" s="156" t="s">
        <v>94</v>
      </c>
      <c r="B33" s="19" t="s">
        <v>39</v>
      </c>
      <c r="C33" s="19"/>
      <c r="D33" s="32"/>
      <c r="E33" s="35"/>
    </row>
    <row r="34" spans="1:7" ht="20.25" customHeight="1" x14ac:dyDescent="0.25">
      <c r="A34" s="157"/>
      <c r="B34" s="167" t="s">
        <v>44</v>
      </c>
      <c r="C34" s="61">
        <v>45699</v>
      </c>
      <c r="D34" s="74">
        <v>2.5021100268000998E+17</v>
      </c>
      <c r="E34" s="110">
        <v>32900</v>
      </c>
      <c r="F34" s="51"/>
    </row>
    <row r="35" spans="1:7" x14ac:dyDescent="0.25">
      <c r="A35" s="157"/>
      <c r="B35" s="168"/>
      <c r="C35" s="61">
        <v>45700</v>
      </c>
      <c r="D35" s="67">
        <v>2.5021200296006E+17</v>
      </c>
      <c r="E35" s="110">
        <v>4700</v>
      </c>
      <c r="F35" s="51"/>
    </row>
    <row r="36" spans="1:7" x14ac:dyDescent="0.25">
      <c r="A36" s="157"/>
      <c r="B36" s="168"/>
      <c r="C36" s="61">
        <v>45708</v>
      </c>
      <c r="D36" s="67">
        <v>2.5022000296004E+17</v>
      </c>
      <c r="E36" s="110">
        <v>18800</v>
      </c>
      <c r="F36" s="51"/>
    </row>
    <row r="37" spans="1:7" x14ac:dyDescent="0.25">
      <c r="A37" s="157"/>
      <c r="B37" s="168"/>
      <c r="C37" s="61">
        <v>45709</v>
      </c>
      <c r="D37" s="67">
        <v>2.5022100296006E+17</v>
      </c>
      <c r="E37" s="110">
        <v>3800</v>
      </c>
      <c r="F37" s="51"/>
    </row>
    <row r="38" spans="1:7" x14ac:dyDescent="0.25">
      <c r="A38" s="157"/>
      <c r="B38" s="168"/>
      <c r="C38" s="33">
        <v>45712</v>
      </c>
      <c r="D38" s="67">
        <v>2.5022400268004998E+17</v>
      </c>
      <c r="E38" s="119">
        <v>3800</v>
      </c>
      <c r="F38" s="51"/>
    </row>
    <row r="39" spans="1:7" x14ac:dyDescent="0.25">
      <c r="A39" s="157"/>
      <c r="B39" s="168"/>
      <c r="C39" s="61"/>
      <c r="D39" s="67"/>
      <c r="E39" s="110"/>
      <c r="F39" s="51"/>
    </row>
    <row r="40" spans="1:7" x14ac:dyDescent="0.25">
      <c r="A40" s="158"/>
      <c r="B40" s="111"/>
      <c r="C40" s="113"/>
      <c r="D40" s="67"/>
      <c r="E40" s="119"/>
      <c r="F40" s="51"/>
    </row>
    <row r="41" spans="1:7" x14ac:dyDescent="0.25">
      <c r="A41" s="158"/>
      <c r="B41" s="111"/>
      <c r="C41" s="114"/>
      <c r="D41" s="67"/>
      <c r="E41" s="110"/>
      <c r="F41" s="51"/>
    </row>
    <row r="42" spans="1:7" x14ac:dyDescent="0.25">
      <c r="A42" s="158"/>
      <c r="B42" s="112"/>
      <c r="C42" s="114"/>
      <c r="D42" s="67"/>
      <c r="E42" s="119"/>
      <c r="F42" s="51"/>
    </row>
    <row r="43" spans="1:7" x14ac:dyDescent="0.25">
      <c r="A43" s="157"/>
      <c r="B43" s="115" t="s">
        <v>46</v>
      </c>
      <c r="C43" s="61"/>
      <c r="D43" s="67"/>
      <c r="E43" s="100"/>
    </row>
    <row r="44" spans="1:7" ht="30" x14ac:dyDescent="0.25">
      <c r="A44" s="157"/>
      <c r="B44" s="49" t="s">
        <v>47</v>
      </c>
      <c r="C44" s="19"/>
      <c r="D44" s="32"/>
      <c r="E44" s="35"/>
    </row>
    <row r="45" spans="1:7" ht="15.75" x14ac:dyDescent="0.25">
      <c r="A45" s="159"/>
      <c r="B45" s="39" t="s">
        <v>54</v>
      </c>
      <c r="C45" s="38"/>
      <c r="D45" s="32"/>
      <c r="E45" s="40"/>
    </row>
    <row r="46" spans="1:7" x14ac:dyDescent="0.25">
      <c r="A46" s="161" t="s">
        <v>38</v>
      </c>
      <c r="B46" s="162"/>
      <c r="C46" s="36"/>
      <c r="D46" s="36"/>
      <c r="E46" s="37">
        <f>SUM(E34:E45)</f>
        <v>64000</v>
      </c>
    </row>
    <row r="47" spans="1:7" x14ac:dyDescent="0.25">
      <c r="A47" s="151" t="s">
        <v>40</v>
      </c>
      <c r="B47" s="152"/>
      <c r="C47" s="41"/>
      <c r="D47" s="41"/>
      <c r="E47" s="42">
        <f>E9+E32+E46</f>
        <v>1809397.8299999998</v>
      </c>
      <c r="G47" s="34"/>
    </row>
    <row r="48" spans="1:7" x14ac:dyDescent="0.25">
      <c r="A48" s="43"/>
      <c r="B48" s="43"/>
      <c r="C48" s="44"/>
      <c r="D48" s="44"/>
      <c r="E48" s="45"/>
    </row>
    <row r="49" spans="1:6" x14ac:dyDescent="0.25">
      <c r="A49" s="43"/>
      <c r="B49" s="43"/>
      <c r="C49" s="44"/>
      <c r="D49" s="44"/>
      <c r="E49" s="45"/>
    </row>
    <row r="50" spans="1:6" x14ac:dyDescent="0.25">
      <c r="A50" s="46"/>
    </row>
    <row r="51" spans="1:6" x14ac:dyDescent="0.25">
      <c r="A51" s="46"/>
    </row>
    <row r="52" spans="1:6" x14ac:dyDescent="0.25">
      <c r="A52" s="170" t="s">
        <v>199</v>
      </c>
      <c r="B52" s="170"/>
      <c r="C52" s="170"/>
      <c r="D52" s="170"/>
      <c r="E52" s="170"/>
    </row>
    <row r="53" spans="1:6" x14ac:dyDescent="0.25">
      <c r="A53" s="170"/>
      <c r="B53" s="170"/>
      <c r="C53" s="170"/>
      <c r="D53" s="170"/>
      <c r="E53" s="170"/>
    </row>
    <row r="54" spans="1:6" x14ac:dyDescent="0.25">
      <c r="A54" s="166" t="s">
        <v>200</v>
      </c>
      <c r="B54" s="166"/>
      <c r="C54" s="166"/>
      <c r="D54" s="166"/>
      <c r="E54" s="166"/>
    </row>
    <row r="55" spans="1:6" x14ac:dyDescent="0.25">
      <c r="A55" s="47"/>
      <c r="B55" s="47"/>
      <c r="C55" s="47"/>
      <c r="D55" s="47"/>
      <c r="E55" s="47"/>
    </row>
    <row r="57" spans="1:6" x14ac:dyDescent="0.25">
      <c r="A57" s="148"/>
      <c r="B57" s="148"/>
      <c r="D57" s="148"/>
      <c r="E57" s="148"/>
    </row>
    <row r="58" spans="1:6" ht="15.75" x14ac:dyDescent="0.25">
      <c r="A58" s="50" t="s">
        <v>88</v>
      </c>
      <c r="B58" s="153" t="s">
        <v>89</v>
      </c>
      <c r="C58" s="153"/>
      <c r="E58" t="s">
        <v>90</v>
      </c>
    </row>
    <row r="59" spans="1:6" ht="30" x14ac:dyDescent="0.25">
      <c r="A59" s="58" t="s">
        <v>123</v>
      </c>
      <c r="B59" s="150" t="s">
        <v>124</v>
      </c>
      <c r="C59" s="150"/>
      <c r="D59" s="148" t="s">
        <v>160</v>
      </c>
      <c r="E59" s="148"/>
      <c r="F59" s="57"/>
    </row>
    <row r="60" spans="1:6" ht="30" x14ac:dyDescent="0.25">
      <c r="A60" s="59" t="s">
        <v>91</v>
      </c>
      <c r="B60" s="169" t="s">
        <v>92</v>
      </c>
      <c r="C60" s="169"/>
      <c r="D60" s="153" t="s">
        <v>93</v>
      </c>
      <c r="E60" s="153"/>
      <c r="F60" s="153"/>
    </row>
    <row r="61" spans="1:6" x14ac:dyDescent="0.25">
      <c r="A61" s="176"/>
      <c r="B61" s="176"/>
      <c r="D61" s="176"/>
      <c r="E61" s="176"/>
    </row>
    <row r="62" spans="1:6" x14ac:dyDescent="0.25">
      <c r="A62" s="150"/>
      <c r="B62" s="150"/>
      <c r="D62" s="150"/>
      <c r="E62" s="150"/>
    </row>
    <row r="63" spans="1:6" x14ac:dyDescent="0.25">
      <c r="A63" s="25"/>
      <c r="B63" s="25"/>
    </row>
    <row r="64" spans="1:6" x14ac:dyDescent="0.25">
      <c r="A64" s="148"/>
      <c r="B64" s="148"/>
      <c r="C64" s="148"/>
      <c r="D64" s="148"/>
      <c r="E64" s="148"/>
    </row>
    <row r="65" spans="1:5" x14ac:dyDescent="0.25">
      <c r="A65" s="26"/>
      <c r="B65" s="26"/>
      <c r="C65" s="26"/>
      <c r="D65" s="26"/>
      <c r="E65" s="26"/>
    </row>
    <row r="67" spans="1:5" x14ac:dyDescent="0.25">
      <c r="A67" s="165"/>
      <c r="B67" s="165"/>
      <c r="C67" s="165"/>
      <c r="D67" s="165"/>
      <c r="E67" s="165"/>
    </row>
    <row r="68" spans="1:5" x14ac:dyDescent="0.25">
      <c r="A68" s="148"/>
      <c r="B68" s="148"/>
      <c r="C68" s="148"/>
      <c r="D68" s="148"/>
      <c r="E68" s="148"/>
    </row>
  </sheetData>
  <mergeCells count="30">
    <mergeCell ref="B18:B19"/>
    <mergeCell ref="A68:E68"/>
    <mergeCell ref="A57:B57"/>
    <mergeCell ref="D57:E57"/>
    <mergeCell ref="A61:B61"/>
    <mergeCell ref="D61:E61"/>
    <mergeCell ref="D62:E62"/>
    <mergeCell ref="A62:B62"/>
    <mergeCell ref="B58:C58"/>
    <mergeCell ref="A64:E64"/>
    <mergeCell ref="A67:E67"/>
    <mergeCell ref="A54:E54"/>
    <mergeCell ref="B34:B39"/>
    <mergeCell ref="B60:C60"/>
    <mergeCell ref="A52:E53"/>
    <mergeCell ref="A3:E3"/>
    <mergeCell ref="A4:E4"/>
    <mergeCell ref="A5:E5"/>
    <mergeCell ref="A6:E6"/>
    <mergeCell ref="B59:C59"/>
    <mergeCell ref="A47:B47"/>
    <mergeCell ref="D60:F60"/>
    <mergeCell ref="B22:B23"/>
    <mergeCell ref="A33:A45"/>
    <mergeCell ref="A9:B9"/>
    <mergeCell ref="A32:B32"/>
    <mergeCell ref="A10:A31"/>
    <mergeCell ref="A46:B46"/>
    <mergeCell ref="D59:E59"/>
    <mergeCell ref="B11:B17"/>
  </mergeCells>
  <pageMargins left="0.25" right="0.25" top="0.75" bottom="0.75" header="0.3" footer="0.3"/>
  <pageSetup scale="67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31"/>
  <sheetViews>
    <sheetView showGridLines="0" topLeftCell="J20" zoomScaleNormal="100" workbookViewId="0">
      <selection activeCell="U31" sqref="U31"/>
    </sheetView>
  </sheetViews>
  <sheetFormatPr baseColWidth="10" defaultRowHeight="12.75" x14ac:dyDescent="0.2"/>
  <cols>
    <col min="1" max="1" width="7.28515625" style="55" customWidth="1"/>
    <col min="2" max="2" width="12.42578125" style="55" customWidth="1"/>
    <col min="3" max="3" width="10.5703125" style="55" customWidth="1"/>
    <col min="4" max="4" width="13.28515625" style="55" customWidth="1"/>
    <col min="5" max="5" width="9.7109375" style="55" customWidth="1"/>
    <col min="6" max="6" width="8.7109375" style="55" customWidth="1"/>
    <col min="7" max="7" width="7.85546875" style="55" customWidth="1"/>
    <col min="8" max="8" width="4.28515625" style="55" customWidth="1"/>
    <col min="9" max="9" width="9.42578125" style="55" customWidth="1"/>
    <col min="10" max="10" width="9.28515625" style="55" customWidth="1"/>
    <col min="11" max="11" width="10.5703125" style="55" customWidth="1"/>
    <col min="12" max="12" width="10.140625" style="55" bestFit="1" customWidth="1"/>
    <col min="13" max="13" width="9.85546875" style="55" customWidth="1"/>
    <col min="14" max="14" width="8.85546875" style="55" customWidth="1"/>
    <col min="15" max="15" width="8.140625" style="55" customWidth="1"/>
    <col min="16" max="16" width="8.7109375" style="55" customWidth="1"/>
    <col min="17" max="18" width="8.5703125" style="55" customWidth="1"/>
    <col min="19" max="19" width="8.140625" style="55" customWidth="1"/>
    <col min="20" max="20" width="8" style="55" customWidth="1"/>
    <col min="21" max="21" width="9.85546875" style="55" customWidth="1"/>
    <col min="22" max="22" width="10.85546875" style="55" customWidth="1"/>
    <col min="23" max="23" width="3.28515625" style="55" customWidth="1"/>
    <col min="24" max="16384" width="11.42578125" style="55"/>
  </cols>
  <sheetData>
    <row r="1" spans="1:30" x14ac:dyDescent="0.2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30" x14ac:dyDescent="0.2">
      <c r="A2" s="190" t="s">
        <v>25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</row>
    <row r="3" spans="1:30" x14ac:dyDescent="0.2">
      <c r="A3" s="191" t="s">
        <v>125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</row>
    <row r="4" spans="1:30" x14ac:dyDescent="0.2">
      <c r="A4" s="192" t="s">
        <v>56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</row>
    <row r="5" spans="1:30" x14ac:dyDescent="0.2">
      <c r="A5" s="193" t="s">
        <v>198</v>
      </c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56"/>
      <c r="X5" s="56"/>
      <c r="Y5" s="56"/>
      <c r="Z5" s="56"/>
      <c r="AA5" s="56"/>
      <c r="AB5" s="56"/>
      <c r="AC5" s="56"/>
      <c r="AD5" s="56"/>
    </row>
    <row r="6" spans="1:30" x14ac:dyDescent="0.2">
      <c r="A6" s="75"/>
      <c r="B6" s="75"/>
      <c r="C6" s="75"/>
      <c r="D6" s="75"/>
      <c r="E6" s="75"/>
      <c r="F6" s="75"/>
      <c r="G6" s="75"/>
      <c r="H6" s="75"/>
      <c r="I6" s="75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54"/>
      <c r="X6" s="54"/>
      <c r="Y6" s="54"/>
      <c r="Z6" s="54"/>
      <c r="AA6" s="54"/>
      <c r="AB6" s="54"/>
      <c r="AC6" s="54"/>
      <c r="AD6" s="54"/>
    </row>
    <row r="7" spans="1:30" ht="12.75" customHeight="1" x14ac:dyDescent="0.2">
      <c r="A7" s="177" t="s">
        <v>57</v>
      </c>
      <c r="B7" s="179" t="s">
        <v>58</v>
      </c>
      <c r="C7" s="179" t="s">
        <v>59</v>
      </c>
      <c r="D7" s="179" t="s">
        <v>60</v>
      </c>
      <c r="E7" s="179" t="s">
        <v>61</v>
      </c>
      <c r="F7" s="179" t="s">
        <v>62</v>
      </c>
      <c r="G7" s="179" t="s">
        <v>63</v>
      </c>
      <c r="H7" s="197" t="s">
        <v>64</v>
      </c>
      <c r="I7" s="200" t="s">
        <v>65</v>
      </c>
      <c r="J7" s="201"/>
      <c r="K7" s="194" t="s">
        <v>66</v>
      </c>
      <c r="L7" s="183" t="s">
        <v>67</v>
      </c>
      <c r="M7" s="184"/>
      <c r="N7" s="184"/>
      <c r="O7" s="184"/>
      <c r="P7" s="184"/>
      <c r="Q7" s="184"/>
      <c r="R7" s="185"/>
      <c r="S7" s="186" t="s">
        <v>68</v>
      </c>
      <c r="T7" s="187"/>
      <c r="U7" s="177" t="s">
        <v>69</v>
      </c>
      <c r="V7" s="177" t="s">
        <v>70</v>
      </c>
    </row>
    <row r="8" spans="1:30" ht="12.75" customHeight="1" x14ac:dyDescent="0.2">
      <c r="A8" s="188"/>
      <c r="B8" s="180"/>
      <c r="C8" s="180"/>
      <c r="D8" s="180"/>
      <c r="E8" s="180"/>
      <c r="F8" s="180"/>
      <c r="G8" s="180"/>
      <c r="H8" s="198"/>
      <c r="I8" s="202"/>
      <c r="J8" s="203"/>
      <c r="K8" s="195"/>
      <c r="L8" s="186" t="s">
        <v>71</v>
      </c>
      <c r="M8" s="187"/>
      <c r="N8" s="177" t="s">
        <v>72</v>
      </c>
      <c r="O8" s="186" t="s">
        <v>73</v>
      </c>
      <c r="P8" s="187"/>
      <c r="Q8" s="177" t="s">
        <v>74</v>
      </c>
      <c r="R8" s="177" t="s">
        <v>75</v>
      </c>
      <c r="S8" s="177" t="s">
        <v>76</v>
      </c>
      <c r="T8" s="177" t="s">
        <v>77</v>
      </c>
      <c r="U8" s="188"/>
      <c r="V8" s="188"/>
    </row>
    <row r="9" spans="1:30" ht="36" x14ac:dyDescent="0.2">
      <c r="A9" s="178"/>
      <c r="B9" s="181"/>
      <c r="C9" s="181"/>
      <c r="D9" s="181"/>
      <c r="E9" s="181"/>
      <c r="F9" s="181"/>
      <c r="G9" s="181"/>
      <c r="H9" s="199"/>
      <c r="I9" s="77" t="s">
        <v>78</v>
      </c>
      <c r="J9" s="77" t="s">
        <v>79</v>
      </c>
      <c r="K9" s="196"/>
      <c r="L9" s="124" t="s">
        <v>80</v>
      </c>
      <c r="M9" s="124" t="s">
        <v>81</v>
      </c>
      <c r="N9" s="178"/>
      <c r="O9" s="124" t="s">
        <v>82</v>
      </c>
      <c r="P9" s="124" t="s">
        <v>83</v>
      </c>
      <c r="Q9" s="178"/>
      <c r="R9" s="178"/>
      <c r="S9" s="178"/>
      <c r="T9" s="178"/>
      <c r="U9" s="178"/>
      <c r="V9" s="178"/>
    </row>
    <row r="10" spans="1:30" ht="33" customHeight="1" x14ac:dyDescent="0.2">
      <c r="A10" s="78">
        <v>1</v>
      </c>
      <c r="B10" s="91" t="s">
        <v>126</v>
      </c>
      <c r="C10" s="79" t="s">
        <v>127</v>
      </c>
      <c r="D10" s="79" t="s">
        <v>128</v>
      </c>
      <c r="E10" s="80" t="s">
        <v>129</v>
      </c>
      <c r="F10" s="80" t="s">
        <v>130</v>
      </c>
      <c r="G10" s="79" t="s">
        <v>131</v>
      </c>
      <c r="H10" s="81" t="s">
        <v>132</v>
      </c>
      <c r="I10" s="82">
        <v>43222</v>
      </c>
      <c r="J10" s="82" t="s">
        <v>133</v>
      </c>
      <c r="K10" s="83">
        <v>10000</v>
      </c>
      <c r="L10" s="84">
        <f>K10*2.87%</f>
        <v>287</v>
      </c>
      <c r="M10" s="84">
        <f>K10*7.1%</f>
        <v>709.99999999999989</v>
      </c>
      <c r="N10" s="85">
        <f>K10*1.3%</f>
        <v>130</v>
      </c>
      <c r="O10" s="84">
        <f>K10*3.04%</f>
        <v>304</v>
      </c>
      <c r="P10" s="84">
        <f>K10*7.09%</f>
        <v>709</v>
      </c>
      <c r="Q10" s="86"/>
      <c r="R10" s="86">
        <f>SUM(L10:Q10)</f>
        <v>2140</v>
      </c>
      <c r="S10" s="86">
        <f>+L10+O10</f>
        <v>591</v>
      </c>
      <c r="T10" s="86">
        <f>+M10+N10+P10</f>
        <v>1549</v>
      </c>
      <c r="U10" s="86">
        <f>K10-S10</f>
        <v>9409</v>
      </c>
      <c r="V10" s="87">
        <v>9600758925</v>
      </c>
    </row>
    <row r="11" spans="1:30" s="73" customFormat="1" ht="24" x14ac:dyDescent="0.2">
      <c r="A11" s="125"/>
      <c r="B11" s="88"/>
      <c r="C11" s="88"/>
      <c r="D11" s="88"/>
      <c r="E11" s="88"/>
      <c r="F11" s="88"/>
      <c r="G11" s="88"/>
      <c r="H11" s="88"/>
      <c r="I11" s="88"/>
      <c r="J11" s="88" t="s">
        <v>55</v>
      </c>
      <c r="K11" s="89">
        <f t="shared" ref="K11:U11" si="0">SUM(K10:K10)</f>
        <v>10000</v>
      </c>
      <c r="L11" s="90">
        <f t="shared" si="0"/>
        <v>287</v>
      </c>
      <c r="M11" s="90">
        <f t="shared" si="0"/>
        <v>709.99999999999989</v>
      </c>
      <c r="N11" s="90">
        <f t="shared" si="0"/>
        <v>130</v>
      </c>
      <c r="O11" s="90">
        <f t="shared" si="0"/>
        <v>304</v>
      </c>
      <c r="P11" s="90">
        <f t="shared" si="0"/>
        <v>709</v>
      </c>
      <c r="Q11" s="90">
        <f t="shared" si="0"/>
        <v>0</v>
      </c>
      <c r="R11" s="90">
        <f t="shared" si="0"/>
        <v>2140</v>
      </c>
      <c r="S11" s="90">
        <f t="shared" si="0"/>
        <v>591</v>
      </c>
      <c r="T11" s="90">
        <f t="shared" si="0"/>
        <v>1549</v>
      </c>
      <c r="U11" s="90">
        <f t="shared" si="0"/>
        <v>9409</v>
      </c>
      <c r="V11" s="90"/>
    </row>
    <row r="12" spans="1:30" x14ac:dyDescent="0.2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</row>
    <row r="13" spans="1:30" x14ac:dyDescent="0.2">
      <c r="A13" s="182" t="s">
        <v>149</v>
      </c>
      <c r="B13" s="182"/>
      <c r="C13" s="182"/>
      <c r="D13" s="182"/>
      <c r="E13" s="182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</row>
    <row r="14" spans="1:30" ht="12.75" customHeight="1" x14ac:dyDescent="0.2">
      <c r="A14" s="177" t="s">
        <v>57</v>
      </c>
      <c r="B14" s="179" t="s">
        <v>58</v>
      </c>
      <c r="C14" s="179" t="s">
        <v>59</v>
      </c>
      <c r="D14" s="179" t="s">
        <v>60</v>
      </c>
      <c r="E14" s="179" t="s">
        <v>61</v>
      </c>
      <c r="F14" s="179" t="s">
        <v>62</v>
      </c>
      <c r="G14" s="179" t="s">
        <v>63</v>
      </c>
      <c r="H14" s="197" t="s">
        <v>64</v>
      </c>
      <c r="I14" s="200" t="s">
        <v>65</v>
      </c>
      <c r="J14" s="201"/>
      <c r="K14" s="194" t="s">
        <v>66</v>
      </c>
      <c r="L14" s="183" t="s">
        <v>67</v>
      </c>
      <c r="M14" s="184"/>
      <c r="N14" s="184"/>
      <c r="O14" s="184"/>
      <c r="P14" s="184"/>
      <c r="Q14" s="184"/>
      <c r="R14" s="185"/>
      <c r="S14" s="186" t="s">
        <v>68</v>
      </c>
      <c r="T14" s="187"/>
      <c r="U14" s="177" t="s">
        <v>69</v>
      </c>
      <c r="V14" s="177" t="s">
        <v>70</v>
      </c>
    </row>
    <row r="15" spans="1:30" ht="12.75" customHeight="1" x14ac:dyDescent="0.2">
      <c r="A15" s="188"/>
      <c r="B15" s="180"/>
      <c r="C15" s="180"/>
      <c r="D15" s="180"/>
      <c r="E15" s="180"/>
      <c r="F15" s="180"/>
      <c r="G15" s="180"/>
      <c r="H15" s="198"/>
      <c r="I15" s="202"/>
      <c r="J15" s="203"/>
      <c r="K15" s="195"/>
      <c r="L15" s="186" t="s">
        <v>71</v>
      </c>
      <c r="M15" s="187"/>
      <c r="N15" s="177" t="s">
        <v>72</v>
      </c>
      <c r="O15" s="186" t="s">
        <v>73</v>
      </c>
      <c r="P15" s="187"/>
      <c r="Q15" s="177" t="s">
        <v>148</v>
      </c>
      <c r="R15" s="177" t="s">
        <v>75</v>
      </c>
      <c r="S15" s="177" t="s">
        <v>76</v>
      </c>
      <c r="T15" s="177" t="s">
        <v>77</v>
      </c>
      <c r="U15" s="188"/>
      <c r="V15" s="188"/>
    </row>
    <row r="16" spans="1:30" ht="36" x14ac:dyDescent="0.2">
      <c r="A16" s="178"/>
      <c r="B16" s="189"/>
      <c r="C16" s="189"/>
      <c r="D16" s="181"/>
      <c r="E16" s="181"/>
      <c r="F16" s="181"/>
      <c r="G16" s="181"/>
      <c r="H16" s="199"/>
      <c r="I16" s="77" t="s">
        <v>78</v>
      </c>
      <c r="J16" s="77" t="s">
        <v>79</v>
      </c>
      <c r="K16" s="196"/>
      <c r="L16" s="124" t="s">
        <v>80</v>
      </c>
      <c r="M16" s="124" t="s">
        <v>81</v>
      </c>
      <c r="N16" s="178"/>
      <c r="O16" s="124" t="s">
        <v>82</v>
      </c>
      <c r="P16" s="124" t="s">
        <v>83</v>
      </c>
      <c r="Q16" s="178"/>
      <c r="R16" s="178"/>
      <c r="S16" s="178"/>
      <c r="T16" s="178"/>
      <c r="U16" s="178"/>
      <c r="V16" s="178"/>
    </row>
    <row r="17" spans="1:22" ht="36" x14ac:dyDescent="0.2">
      <c r="A17" s="78">
        <v>1</v>
      </c>
      <c r="B17" s="91" t="s">
        <v>136</v>
      </c>
      <c r="C17" s="92" t="s">
        <v>138</v>
      </c>
      <c r="D17" s="79" t="s">
        <v>139</v>
      </c>
      <c r="E17" s="80" t="s">
        <v>142</v>
      </c>
      <c r="F17" s="80" t="s">
        <v>144</v>
      </c>
      <c r="G17" s="79" t="s">
        <v>146</v>
      </c>
      <c r="H17" s="81" t="s">
        <v>147</v>
      </c>
      <c r="I17" s="82">
        <v>45689</v>
      </c>
      <c r="J17" s="82">
        <v>45716</v>
      </c>
      <c r="K17" s="83">
        <v>22000</v>
      </c>
      <c r="L17" s="84"/>
      <c r="M17" s="84"/>
      <c r="N17" s="85"/>
      <c r="O17" s="84"/>
      <c r="P17" s="84"/>
      <c r="Q17" s="86">
        <f t="shared" ref="Q17:Q24" si="1">+K17*10%</f>
        <v>2200</v>
      </c>
      <c r="R17" s="86"/>
      <c r="S17" s="86">
        <f>+L17+O17</f>
        <v>0</v>
      </c>
      <c r="T17" s="86">
        <f>+M17+N17+P17</f>
        <v>0</v>
      </c>
      <c r="U17" s="86">
        <f t="shared" ref="U17:U24" si="2">K17-Q17</f>
        <v>19800</v>
      </c>
      <c r="V17" s="87">
        <v>9600908424</v>
      </c>
    </row>
    <row r="18" spans="1:22" ht="36" x14ac:dyDescent="0.2">
      <c r="A18" s="78">
        <v>2</v>
      </c>
      <c r="B18" s="93" t="s">
        <v>137</v>
      </c>
      <c r="C18" s="92" t="s">
        <v>140</v>
      </c>
      <c r="D18" s="79" t="s">
        <v>141</v>
      </c>
      <c r="E18" s="80" t="s">
        <v>145</v>
      </c>
      <c r="F18" s="80" t="s">
        <v>143</v>
      </c>
      <c r="G18" s="79" t="s">
        <v>146</v>
      </c>
      <c r="H18" s="81" t="s">
        <v>132</v>
      </c>
      <c r="I18" s="82">
        <v>45689</v>
      </c>
      <c r="J18" s="82">
        <v>45716</v>
      </c>
      <c r="K18" s="83">
        <v>10000</v>
      </c>
      <c r="L18" s="84"/>
      <c r="M18" s="84"/>
      <c r="N18" s="85"/>
      <c r="O18" s="84"/>
      <c r="P18" s="84"/>
      <c r="Q18" s="86">
        <f t="shared" si="1"/>
        <v>1000</v>
      </c>
      <c r="R18" s="86"/>
      <c r="S18" s="86">
        <f>+L18+O18</f>
        <v>0</v>
      </c>
      <c r="T18" s="86">
        <f>+M18+N18+P18</f>
        <v>0</v>
      </c>
      <c r="U18" s="86">
        <f t="shared" si="2"/>
        <v>9000</v>
      </c>
      <c r="V18" s="94">
        <v>9605330655</v>
      </c>
    </row>
    <row r="19" spans="1:22" ht="36" x14ac:dyDescent="0.2">
      <c r="A19" s="78">
        <v>3</v>
      </c>
      <c r="B19" s="91" t="s">
        <v>152</v>
      </c>
      <c r="C19" s="92" t="s">
        <v>153</v>
      </c>
      <c r="D19" s="79" t="s">
        <v>154</v>
      </c>
      <c r="E19" s="80" t="s">
        <v>145</v>
      </c>
      <c r="F19" s="80" t="s">
        <v>166</v>
      </c>
      <c r="G19" s="79" t="s">
        <v>146</v>
      </c>
      <c r="H19" s="81" t="s">
        <v>132</v>
      </c>
      <c r="I19" s="82">
        <v>45689</v>
      </c>
      <c r="J19" s="82">
        <v>45716</v>
      </c>
      <c r="K19" s="83">
        <v>10000</v>
      </c>
      <c r="L19" s="84"/>
      <c r="M19" s="84"/>
      <c r="N19" s="85"/>
      <c r="O19" s="84"/>
      <c r="P19" s="84"/>
      <c r="Q19" s="86">
        <f t="shared" si="1"/>
        <v>1000</v>
      </c>
      <c r="R19" s="86"/>
      <c r="S19" s="86"/>
      <c r="T19" s="86"/>
      <c r="U19" s="86">
        <f t="shared" si="2"/>
        <v>9000</v>
      </c>
      <c r="V19" s="87"/>
    </row>
    <row r="20" spans="1:22" ht="36" x14ac:dyDescent="0.2">
      <c r="A20" s="78">
        <v>4</v>
      </c>
      <c r="B20" s="104" t="s">
        <v>197</v>
      </c>
      <c r="C20" s="92" t="s">
        <v>169</v>
      </c>
      <c r="D20" s="79" t="s">
        <v>170</v>
      </c>
      <c r="E20" s="80" t="s">
        <v>142</v>
      </c>
      <c r="F20" s="80" t="s">
        <v>144</v>
      </c>
      <c r="G20" s="79" t="s">
        <v>146</v>
      </c>
      <c r="H20" s="81" t="s">
        <v>147</v>
      </c>
      <c r="I20" s="82">
        <v>45689</v>
      </c>
      <c r="J20" s="82">
        <v>45716</v>
      </c>
      <c r="K20" s="83">
        <v>30000</v>
      </c>
      <c r="L20" s="84"/>
      <c r="M20" s="84"/>
      <c r="N20" s="85"/>
      <c r="O20" s="84"/>
      <c r="P20" s="84"/>
      <c r="Q20" s="86">
        <f t="shared" si="1"/>
        <v>3000</v>
      </c>
      <c r="R20" s="86"/>
      <c r="S20" s="86"/>
      <c r="T20" s="86"/>
      <c r="U20" s="86">
        <f t="shared" si="2"/>
        <v>27000</v>
      </c>
      <c r="V20" s="87"/>
    </row>
    <row r="21" spans="1:22" ht="36" x14ac:dyDescent="0.2">
      <c r="A21" s="78">
        <v>5</v>
      </c>
      <c r="B21" s="91" t="s">
        <v>165</v>
      </c>
      <c r="C21" s="92" t="s">
        <v>163</v>
      </c>
      <c r="D21" s="79" t="s">
        <v>164</v>
      </c>
      <c r="E21" s="80" t="s">
        <v>145</v>
      </c>
      <c r="F21" s="80" t="s">
        <v>166</v>
      </c>
      <c r="G21" s="79" t="s">
        <v>146</v>
      </c>
      <c r="H21" s="81" t="s">
        <v>132</v>
      </c>
      <c r="I21" s="82">
        <v>45689</v>
      </c>
      <c r="J21" s="82">
        <v>45716</v>
      </c>
      <c r="K21" s="83">
        <v>10000</v>
      </c>
      <c r="L21" s="84"/>
      <c r="M21" s="84"/>
      <c r="N21" s="85"/>
      <c r="O21" s="84"/>
      <c r="P21" s="84"/>
      <c r="Q21" s="86">
        <f t="shared" si="1"/>
        <v>1000</v>
      </c>
      <c r="R21" s="86"/>
      <c r="S21" s="86"/>
      <c r="T21" s="86"/>
      <c r="U21" s="86">
        <f t="shared" si="2"/>
        <v>9000</v>
      </c>
      <c r="V21" s="87"/>
    </row>
    <row r="22" spans="1:22" ht="36" x14ac:dyDescent="0.2">
      <c r="A22" s="78">
        <v>6</v>
      </c>
      <c r="B22" s="108" t="s">
        <v>171</v>
      </c>
      <c r="C22" s="92" t="s">
        <v>167</v>
      </c>
      <c r="D22" s="79" t="s">
        <v>168</v>
      </c>
      <c r="E22" s="80" t="s">
        <v>145</v>
      </c>
      <c r="F22" s="80" t="s">
        <v>166</v>
      </c>
      <c r="G22" s="79" t="s">
        <v>146</v>
      </c>
      <c r="H22" s="81" t="s">
        <v>147</v>
      </c>
      <c r="I22" s="82">
        <v>45689</v>
      </c>
      <c r="J22" s="82">
        <v>45716</v>
      </c>
      <c r="K22" s="83">
        <v>22000</v>
      </c>
      <c r="L22" s="84"/>
      <c r="M22" s="84"/>
      <c r="N22" s="85"/>
      <c r="O22" s="84"/>
      <c r="P22" s="84"/>
      <c r="Q22" s="86">
        <f t="shared" si="1"/>
        <v>2200</v>
      </c>
      <c r="R22" s="86"/>
      <c r="S22" s="86"/>
      <c r="T22" s="86"/>
      <c r="U22" s="86">
        <f t="shared" si="2"/>
        <v>19800</v>
      </c>
      <c r="V22" s="87"/>
    </row>
    <row r="23" spans="1:22" ht="36" x14ac:dyDescent="0.2">
      <c r="A23" s="78">
        <v>7</v>
      </c>
      <c r="B23" s="108" t="s">
        <v>174</v>
      </c>
      <c r="C23" s="92" t="s">
        <v>172</v>
      </c>
      <c r="D23" s="79" t="s">
        <v>173</v>
      </c>
      <c r="E23" s="80" t="s">
        <v>142</v>
      </c>
      <c r="F23" s="80" t="s">
        <v>144</v>
      </c>
      <c r="G23" s="79" t="s">
        <v>146</v>
      </c>
      <c r="H23" s="81" t="s">
        <v>147</v>
      </c>
      <c r="I23" s="82">
        <v>45689</v>
      </c>
      <c r="J23" s="82">
        <v>45716</v>
      </c>
      <c r="K23" s="83">
        <v>10000</v>
      </c>
      <c r="L23" s="84"/>
      <c r="M23" s="84"/>
      <c r="N23" s="85"/>
      <c r="O23" s="84"/>
      <c r="P23" s="84"/>
      <c r="Q23" s="86">
        <f t="shared" si="1"/>
        <v>1000</v>
      </c>
      <c r="R23" s="86"/>
      <c r="S23" s="86"/>
      <c r="T23" s="86"/>
      <c r="U23" s="86">
        <f t="shared" si="2"/>
        <v>9000</v>
      </c>
      <c r="V23" s="87"/>
    </row>
    <row r="24" spans="1:22" ht="36" x14ac:dyDescent="0.2">
      <c r="A24" s="78">
        <v>8</v>
      </c>
      <c r="B24" s="108" t="s">
        <v>177</v>
      </c>
      <c r="C24" s="109" t="s">
        <v>176</v>
      </c>
      <c r="D24" s="79" t="s">
        <v>175</v>
      </c>
      <c r="E24" s="80" t="s">
        <v>142</v>
      </c>
      <c r="F24" s="80" t="s">
        <v>144</v>
      </c>
      <c r="G24" s="79" t="s">
        <v>146</v>
      </c>
      <c r="H24" s="81" t="s">
        <v>147</v>
      </c>
      <c r="I24" s="82">
        <v>45689</v>
      </c>
      <c r="J24" s="82">
        <v>45716</v>
      </c>
      <c r="K24" s="83">
        <v>22000</v>
      </c>
      <c r="L24" s="84"/>
      <c r="M24" s="84"/>
      <c r="N24" s="85"/>
      <c r="O24" s="84"/>
      <c r="P24" s="84"/>
      <c r="Q24" s="86">
        <f t="shared" si="1"/>
        <v>2200</v>
      </c>
      <c r="R24" s="86"/>
      <c r="S24" s="86"/>
      <c r="T24" s="86"/>
      <c r="U24" s="86">
        <f t="shared" si="2"/>
        <v>19800</v>
      </c>
      <c r="V24" s="87"/>
    </row>
    <row r="25" spans="1:22" s="73" customFormat="1" ht="24" x14ac:dyDescent="0.2">
      <c r="A25" s="125"/>
      <c r="B25" s="88"/>
      <c r="C25" s="88"/>
      <c r="D25" s="88"/>
      <c r="E25" s="88"/>
      <c r="F25" s="88"/>
      <c r="G25" s="88"/>
      <c r="H25" s="88"/>
      <c r="I25" s="88"/>
      <c r="J25" s="88" t="s">
        <v>55</v>
      </c>
      <c r="K25" s="89">
        <f t="shared" ref="K25:U25" si="3">SUM(K17:K24)</f>
        <v>136000</v>
      </c>
      <c r="L25" s="90">
        <f t="shared" si="3"/>
        <v>0</v>
      </c>
      <c r="M25" s="90">
        <f t="shared" si="3"/>
        <v>0</v>
      </c>
      <c r="N25" s="90">
        <f t="shared" si="3"/>
        <v>0</v>
      </c>
      <c r="O25" s="90">
        <f t="shared" si="3"/>
        <v>0</v>
      </c>
      <c r="P25" s="90">
        <f t="shared" si="3"/>
        <v>0</v>
      </c>
      <c r="Q25" s="90">
        <f t="shared" si="3"/>
        <v>13600</v>
      </c>
      <c r="R25" s="90">
        <f t="shared" si="3"/>
        <v>0</v>
      </c>
      <c r="S25" s="90">
        <f t="shared" si="3"/>
        <v>0</v>
      </c>
      <c r="T25" s="90">
        <f t="shared" si="3"/>
        <v>0</v>
      </c>
      <c r="U25" s="90">
        <f t="shared" si="3"/>
        <v>122400</v>
      </c>
      <c r="V25" s="90"/>
    </row>
    <row r="26" spans="1:22" x14ac:dyDescent="0.2">
      <c r="A26" s="75"/>
      <c r="B26" s="95" t="s">
        <v>88</v>
      </c>
      <c r="C26" s="75"/>
      <c r="D26" s="75"/>
      <c r="E26" s="75"/>
      <c r="F26" s="206" t="s">
        <v>89</v>
      </c>
      <c r="G26" s="206"/>
      <c r="H26" s="75"/>
      <c r="I26" s="75"/>
      <c r="J26" s="96"/>
      <c r="K26" s="75"/>
      <c r="L26" s="75"/>
      <c r="M26" s="96" t="s">
        <v>90</v>
      </c>
      <c r="N26" s="97"/>
      <c r="O26" s="75"/>
      <c r="P26" s="75"/>
      <c r="Q26" s="75"/>
      <c r="R26" s="75"/>
      <c r="S26" s="75"/>
      <c r="T26" s="75"/>
      <c r="U26" s="75"/>
      <c r="V26" s="75"/>
    </row>
    <row r="27" spans="1:22" ht="24" customHeight="1" x14ac:dyDescent="0.2">
      <c r="A27" s="75"/>
      <c r="B27" s="123" t="s">
        <v>123</v>
      </c>
      <c r="C27" s="75"/>
      <c r="D27" s="75"/>
      <c r="E27" s="75"/>
      <c r="F27" s="207" t="s">
        <v>124</v>
      </c>
      <c r="G27" s="207"/>
      <c r="H27" s="75"/>
      <c r="I27" s="75"/>
      <c r="J27" s="97"/>
      <c r="K27" s="98"/>
      <c r="L27" s="75"/>
      <c r="M27" s="97" t="s">
        <v>162</v>
      </c>
      <c r="N27" s="122"/>
      <c r="O27" s="75"/>
      <c r="P27" s="75"/>
      <c r="Q27" s="75"/>
      <c r="R27" s="75"/>
      <c r="S27" s="75"/>
      <c r="T27" s="75"/>
      <c r="U27" s="75"/>
      <c r="V27" s="75"/>
    </row>
    <row r="28" spans="1:22" ht="24" x14ac:dyDescent="0.2">
      <c r="A28" s="75"/>
      <c r="B28" s="121" t="s">
        <v>91</v>
      </c>
      <c r="C28" s="75"/>
      <c r="D28" s="75"/>
      <c r="E28" s="75"/>
      <c r="F28" s="204" t="s">
        <v>92</v>
      </c>
      <c r="G28" s="204"/>
      <c r="H28" s="75"/>
      <c r="I28" s="75"/>
      <c r="J28" s="122"/>
      <c r="K28" s="75"/>
      <c r="L28" s="75"/>
      <c r="M28" s="122" t="s">
        <v>93</v>
      </c>
      <c r="N28" s="75"/>
      <c r="O28" s="75"/>
      <c r="P28" s="75"/>
      <c r="Q28" s="75"/>
      <c r="R28" s="75"/>
      <c r="S28" s="75"/>
      <c r="T28" s="75"/>
      <c r="U28" s="75"/>
      <c r="V28" s="75"/>
    </row>
    <row r="29" spans="1:22" x14ac:dyDescent="0.2">
      <c r="A29" s="75"/>
      <c r="B29" s="205"/>
      <c r="C29" s="205"/>
      <c r="D29" s="96"/>
      <c r="E29" s="205"/>
      <c r="F29" s="205"/>
      <c r="G29" s="96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</row>
    <row r="30" spans="1:22" x14ac:dyDescent="0.2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</row>
    <row r="31" spans="1:22" x14ac:dyDescent="0.2">
      <c r="U31" s="55">
        <f>122400+9409</f>
        <v>131809</v>
      </c>
    </row>
  </sheetData>
  <mergeCells count="52">
    <mergeCell ref="F28:G28"/>
    <mergeCell ref="B29:C29"/>
    <mergeCell ref="E29:F29"/>
    <mergeCell ref="F26:G26"/>
    <mergeCell ref="F27:G27"/>
    <mergeCell ref="H7:H9"/>
    <mergeCell ref="E14:E16"/>
    <mergeCell ref="C14:C16"/>
    <mergeCell ref="D14:D16"/>
    <mergeCell ref="B7:B9"/>
    <mergeCell ref="V7:V9"/>
    <mergeCell ref="L8:M8"/>
    <mergeCell ref="N8:N9"/>
    <mergeCell ref="O8:P8"/>
    <mergeCell ref="Q8:Q9"/>
    <mergeCell ref="R8:R9"/>
    <mergeCell ref="S7:T7"/>
    <mergeCell ref="L7:R7"/>
    <mergeCell ref="U7:U9"/>
    <mergeCell ref="C7:C9"/>
    <mergeCell ref="F7:F9"/>
    <mergeCell ref="G7:G9"/>
    <mergeCell ref="D7:D9"/>
    <mergeCell ref="E7:E9"/>
    <mergeCell ref="I7:J8"/>
    <mergeCell ref="K7:K9"/>
    <mergeCell ref="G14:G16"/>
    <mergeCell ref="H14:H16"/>
    <mergeCell ref="N15:N16"/>
    <mergeCell ref="O15:P15"/>
    <mergeCell ref="I14:J15"/>
    <mergeCell ref="K14:K16"/>
    <mergeCell ref="A14:A16"/>
    <mergeCell ref="B14:B16"/>
    <mergeCell ref="A2:V2"/>
    <mergeCell ref="A3:V3"/>
    <mergeCell ref="A4:V4"/>
    <mergeCell ref="A5:V5"/>
    <mergeCell ref="A7:A9"/>
    <mergeCell ref="S15:S16"/>
    <mergeCell ref="S8:S9"/>
    <mergeCell ref="T8:T9"/>
    <mergeCell ref="Q15:Q16"/>
    <mergeCell ref="R15:R16"/>
    <mergeCell ref="T15:T16"/>
    <mergeCell ref="F14:F16"/>
    <mergeCell ref="A13:V13"/>
    <mergeCell ref="L14:R14"/>
    <mergeCell ref="S14:T14"/>
    <mergeCell ref="U14:U16"/>
    <mergeCell ref="V14:V16"/>
    <mergeCell ref="L15:M15"/>
  </mergeCells>
  <pageMargins left="0.25" right="0.25" top="0.75" bottom="0.75" header="0.3" footer="0.3"/>
  <pageSetup paperSize="345" scale="7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opLeftCell="K22" workbookViewId="0">
      <selection activeCell="U34" sqref="U34"/>
    </sheetView>
  </sheetViews>
  <sheetFormatPr baseColWidth="10" defaultRowHeight="15" x14ac:dyDescent="0.25"/>
  <cols>
    <col min="1" max="1" width="4.7109375" customWidth="1"/>
    <col min="2" max="2" width="19" customWidth="1"/>
    <col min="4" max="4" width="15.5703125" customWidth="1"/>
    <col min="5" max="9" width="11.5703125" bestFit="1" customWidth="1"/>
    <col min="10" max="10" width="13.140625" bestFit="1" customWidth="1"/>
    <col min="11" max="20" width="11.5703125" bestFit="1" customWidth="1"/>
    <col min="21" max="21" width="13.140625" bestFit="1" customWidth="1"/>
  </cols>
  <sheetData>
    <row r="1" spans="1:21" x14ac:dyDescent="0.25">
      <c r="A1" t="s">
        <v>155</v>
      </c>
      <c r="C1" t="s">
        <v>201</v>
      </c>
    </row>
    <row r="2" spans="1:21" x14ac:dyDescent="0.25">
      <c r="A2" t="s">
        <v>156</v>
      </c>
      <c r="C2" t="s">
        <v>202</v>
      </c>
    </row>
    <row r="3" spans="1:21" x14ac:dyDescent="0.25">
      <c r="C3" t="s">
        <v>100</v>
      </c>
    </row>
    <row r="5" spans="1:21" ht="15.75" thickBot="1" x14ac:dyDescent="0.3">
      <c r="F5" t="s">
        <v>98</v>
      </c>
      <c r="G5">
        <v>45716</v>
      </c>
    </row>
    <row r="6" spans="1:21" ht="90" x14ac:dyDescent="0.25">
      <c r="A6" s="128" t="s">
        <v>84</v>
      </c>
      <c r="B6" s="136" t="s">
        <v>85</v>
      </c>
      <c r="C6" s="136" t="s">
        <v>99</v>
      </c>
      <c r="D6" s="136" t="s">
        <v>86</v>
      </c>
      <c r="E6" s="136" t="s">
        <v>87</v>
      </c>
      <c r="F6" s="136" t="s">
        <v>203</v>
      </c>
      <c r="G6" s="136" t="s">
        <v>161</v>
      </c>
      <c r="H6" s="136" t="s">
        <v>185</v>
      </c>
      <c r="I6" s="136" t="s">
        <v>184</v>
      </c>
      <c r="J6" s="136" t="s">
        <v>186</v>
      </c>
      <c r="K6" s="136" t="s">
        <v>187</v>
      </c>
      <c r="L6" s="136" t="s">
        <v>188</v>
      </c>
      <c r="M6" s="136" t="s">
        <v>189</v>
      </c>
      <c r="N6" s="136" t="s">
        <v>204</v>
      </c>
      <c r="O6" s="136" t="s">
        <v>190</v>
      </c>
      <c r="P6" s="136" t="s">
        <v>191</v>
      </c>
      <c r="Q6" s="136" t="s">
        <v>192</v>
      </c>
      <c r="R6" s="136" t="s">
        <v>193</v>
      </c>
      <c r="S6" s="136" t="s">
        <v>205</v>
      </c>
      <c r="T6" s="136" t="s">
        <v>194</v>
      </c>
      <c r="U6" s="136" t="s">
        <v>151</v>
      </c>
    </row>
    <row r="7" spans="1:21" x14ac:dyDescent="0.25">
      <c r="A7" s="19">
        <v>1</v>
      </c>
      <c r="B7" s="127" t="s">
        <v>159</v>
      </c>
      <c r="C7" s="127" t="s">
        <v>112</v>
      </c>
      <c r="D7" s="127" t="s">
        <v>113</v>
      </c>
      <c r="E7" s="134">
        <v>1650</v>
      </c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>
        <v>1650</v>
      </c>
    </row>
    <row r="8" spans="1:21" x14ac:dyDescent="0.25">
      <c r="A8" s="19">
        <v>2</v>
      </c>
      <c r="B8" s="127" t="s">
        <v>103</v>
      </c>
      <c r="C8" s="127" t="s">
        <v>206</v>
      </c>
      <c r="D8" s="127" t="s">
        <v>113</v>
      </c>
      <c r="E8" s="134"/>
      <c r="F8" s="134"/>
      <c r="G8" s="134"/>
      <c r="H8" s="134">
        <v>51140.33</v>
      </c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>
        <v>51140.33</v>
      </c>
    </row>
    <row r="9" spans="1:21" x14ac:dyDescent="0.25">
      <c r="A9" s="19">
        <v>3</v>
      </c>
      <c r="B9" s="127" t="s">
        <v>207</v>
      </c>
      <c r="C9" s="127" t="s">
        <v>208</v>
      </c>
      <c r="D9" s="127" t="s">
        <v>113</v>
      </c>
      <c r="E9" s="134"/>
      <c r="F9" s="134"/>
      <c r="G9" s="134"/>
      <c r="H9" s="134"/>
      <c r="I9" s="134"/>
      <c r="J9" s="134">
        <v>187089</v>
      </c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>
        <v>187089</v>
      </c>
    </row>
    <row r="10" spans="1:21" x14ac:dyDescent="0.25">
      <c r="A10" s="19">
        <v>4</v>
      </c>
      <c r="B10" s="127" t="s">
        <v>104</v>
      </c>
      <c r="C10" s="127" t="s">
        <v>116</v>
      </c>
      <c r="D10" s="127" t="s">
        <v>113</v>
      </c>
      <c r="E10" s="134">
        <v>47144.24</v>
      </c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>
        <v>47144.24</v>
      </c>
    </row>
    <row r="11" spans="1:21" x14ac:dyDescent="0.25">
      <c r="A11" s="19">
        <v>5</v>
      </c>
      <c r="B11" s="127" t="s">
        <v>209</v>
      </c>
      <c r="C11" s="127" t="s">
        <v>210</v>
      </c>
      <c r="D11" s="127" t="s">
        <v>113</v>
      </c>
      <c r="E11" s="134"/>
      <c r="F11" s="134"/>
      <c r="G11" s="134"/>
      <c r="H11" s="134"/>
      <c r="I11" s="134"/>
      <c r="J11" s="134">
        <v>26500</v>
      </c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>
        <v>26500</v>
      </c>
    </row>
    <row r="12" spans="1:21" x14ac:dyDescent="0.25">
      <c r="A12" s="19">
        <v>6</v>
      </c>
      <c r="B12" s="127" t="s">
        <v>211</v>
      </c>
      <c r="C12" s="127" t="s">
        <v>150</v>
      </c>
      <c r="D12" s="127" t="s">
        <v>113</v>
      </c>
      <c r="E12" s="134"/>
      <c r="F12" s="134"/>
      <c r="G12" s="134"/>
      <c r="H12" s="134"/>
      <c r="I12" s="134"/>
      <c r="J12" s="134">
        <v>52373.5</v>
      </c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>
        <v>52373.5</v>
      </c>
    </row>
    <row r="13" spans="1:21" x14ac:dyDescent="0.25">
      <c r="A13" s="19">
        <v>7</v>
      </c>
      <c r="B13" s="127" t="s">
        <v>105</v>
      </c>
      <c r="C13" s="127" t="s">
        <v>115</v>
      </c>
      <c r="D13" s="127" t="s">
        <v>114</v>
      </c>
      <c r="E13" s="134">
        <v>34506</v>
      </c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>
        <v>34506</v>
      </c>
    </row>
    <row r="14" spans="1:21" x14ac:dyDescent="0.25">
      <c r="A14" s="19">
        <v>8</v>
      </c>
      <c r="B14" s="127" t="s">
        <v>106</v>
      </c>
      <c r="C14" s="127" t="s">
        <v>117</v>
      </c>
      <c r="D14" s="127" t="s">
        <v>113</v>
      </c>
      <c r="E14" s="134">
        <v>23600</v>
      </c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>
        <v>23600</v>
      </c>
    </row>
    <row r="15" spans="1:21" x14ac:dyDescent="0.25">
      <c r="A15" s="19">
        <v>9</v>
      </c>
      <c r="B15" s="127" t="s">
        <v>212</v>
      </c>
      <c r="C15" s="127" t="s">
        <v>210</v>
      </c>
      <c r="D15" s="127" t="s">
        <v>113</v>
      </c>
      <c r="E15" s="134"/>
      <c r="F15" s="134"/>
      <c r="G15" s="134"/>
      <c r="H15" s="134"/>
      <c r="I15" s="134"/>
      <c r="J15" s="134">
        <v>96432</v>
      </c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>
        <v>96432</v>
      </c>
    </row>
    <row r="16" spans="1:21" x14ac:dyDescent="0.25">
      <c r="A16" s="19">
        <v>10</v>
      </c>
      <c r="B16" s="127" t="s">
        <v>213</v>
      </c>
      <c r="C16" s="127" t="s">
        <v>210</v>
      </c>
      <c r="D16" s="127" t="s">
        <v>113</v>
      </c>
      <c r="E16" s="134"/>
      <c r="F16" s="134"/>
      <c r="G16" s="134"/>
      <c r="H16" s="134"/>
      <c r="I16" s="134"/>
      <c r="J16" s="134">
        <v>159652</v>
      </c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>
        <v>159652</v>
      </c>
    </row>
    <row r="17" spans="1:21" x14ac:dyDescent="0.25">
      <c r="A17" s="19">
        <v>11</v>
      </c>
      <c r="B17" s="127" t="s">
        <v>214</v>
      </c>
      <c r="C17" s="127" t="s">
        <v>210</v>
      </c>
      <c r="D17" s="127" t="s">
        <v>113</v>
      </c>
      <c r="E17" s="134"/>
      <c r="F17" s="134"/>
      <c r="G17" s="134"/>
      <c r="H17" s="134"/>
      <c r="I17" s="134"/>
      <c r="J17" s="134">
        <v>187700</v>
      </c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>
        <v>187700</v>
      </c>
    </row>
    <row r="18" spans="1:21" x14ac:dyDescent="0.25">
      <c r="A18" s="19">
        <v>12</v>
      </c>
      <c r="B18" s="127" t="s">
        <v>215</v>
      </c>
      <c r="C18" s="127" t="s">
        <v>210</v>
      </c>
      <c r="D18" s="127" t="s">
        <v>113</v>
      </c>
      <c r="E18" s="134"/>
      <c r="F18" s="134"/>
      <c r="G18" s="134"/>
      <c r="H18" s="134"/>
      <c r="I18" s="134"/>
      <c r="J18" s="134">
        <v>106425</v>
      </c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>
        <v>106425</v>
      </c>
    </row>
    <row r="19" spans="1:21" x14ac:dyDescent="0.25">
      <c r="A19" s="19">
        <v>13</v>
      </c>
      <c r="B19" s="127" t="s">
        <v>107</v>
      </c>
      <c r="C19" s="127" t="s">
        <v>118</v>
      </c>
      <c r="D19" s="127" t="s">
        <v>113</v>
      </c>
      <c r="E19" s="134">
        <v>27968</v>
      </c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>
        <v>27968</v>
      </c>
    </row>
    <row r="20" spans="1:21" x14ac:dyDescent="0.25">
      <c r="A20" s="19">
        <v>14</v>
      </c>
      <c r="B20" s="127" t="s">
        <v>108</v>
      </c>
      <c r="C20" s="127" t="s">
        <v>115</v>
      </c>
      <c r="D20" s="127" t="s">
        <v>113</v>
      </c>
      <c r="E20" s="134">
        <v>101758.7</v>
      </c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>
        <v>101758.7</v>
      </c>
    </row>
    <row r="21" spans="1:21" x14ac:dyDescent="0.25">
      <c r="A21" s="19">
        <v>15</v>
      </c>
      <c r="B21" s="127" t="s">
        <v>180</v>
      </c>
      <c r="C21" s="127" t="s">
        <v>122</v>
      </c>
      <c r="D21" s="127" t="s">
        <v>113</v>
      </c>
      <c r="E21" s="134"/>
      <c r="F21" s="134">
        <v>29200</v>
      </c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>
        <v>29200</v>
      </c>
    </row>
    <row r="22" spans="1:21" x14ac:dyDescent="0.25">
      <c r="A22" s="19">
        <v>16</v>
      </c>
      <c r="B22" s="127" t="s">
        <v>109</v>
      </c>
      <c r="C22" s="127" t="s">
        <v>120</v>
      </c>
      <c r="D22" s="127" t="s">
        <v>113</v>
      </c>
      <c r="E22" s="134">
        <v>44000</v>
      </c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>
        <v>44000</v>
      </c>
    </row>
    <row r="23" spans="1:21" x14ac:dyDescent="0.25">
      <c r="A23" s="19">
        <v>17</v>
      </c>
      <c r="B23" s="127" t="s">
        <v>134</v>
      </c>
      <c r="C23" s="127" t="s">
        <v>181</v>
      </c>
      <c r="D23" s="127" t="s">
        <v>113</v>
      </c>
      <c r="E23" s="134"/>
      <c r="F23" s="134"/>
      <c r="G23" s="134"/>
      <c r="H23" s="134"/>
      <c r="I23" s="134">
        <v>17901</v>
      </c>
      <c r="J23" s="134">
        <v>14599.26</v>
      </c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>
        <v>32500.260000000002</v>
      </c>
    </row>
    <row r="24" spans="1:21" x14ac:dyDescent="0.25">
      <c r="A24" s="19">
        <v>18</v>
      </c>
      <c r="B24" s="127" t="s">
        <v>110</v>
      </c>
      <c r="C24" s="127" t="s">
        <v>121</v>
      </c>
      <c r="D24" s="127" t="s">
        <v>113</v>
      </c>
      <c r="E24" s="134"/>
      <c r="F24" s="134"/>
      <c r="G24" s="134">
        <v>6723.26</v>
      </c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>
        <v>6723.26</v>
      </c>
    </row>
    <row r="25" spans="1:21" x14ac:dyDescent="0.25">
      <c r="A25" s="19">
        <v>19</v>
      </c>
      <c r="B25" s="127" t="s">
        <v>216</v>
      </c>
      <c r="C25" s="127" t="s">
        <v>217</v>
      </c>
      <c r="D25" s="127" t="s">
        <v>113</v>
      </c>
      <c r="E25" s="134"/>
      <c r="F25" s="134"/>
      <c r="G25" s="134"/>
      <c r="H25" s="134"/>
      <c r="I25" s="134"/>
      <c r="J25" s="134">
        <v>12060</v>
      </c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>
        <v>12060</v>
      </c>
    </row>
    <row r="26" spans="1:21" x14ac:dyDescent="0.25">
      <c r="A26" s="19">
        <v>20</v>
      </c>
      <c r="B26" s="127" t="s">
        <v>218</v>
      </c>
      <c r="C26" s="127" t="s">
        <v>150</v>
      </c>
      <c r="D26" s="127" t="s">
        <v>113</v>
      </c>
      <c r="E26" s="134"/>
      <c r="F26" s="134"/>
      <c r="G26" s="134"/>
      <c r="H26" s="134"/>
      <c r="I26" s="134"/>
      <c r="J26" s="134">
        <v>60000</v>
      </c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>
        <v>60000</v>
      </c>
    </row>
    <row r="27" spans="1:21" x14ac:dyDescent="0.25">
      <c r="A27" s="19">
        <v>21</v>
      </c>
      <c r="B27" s="127" t="s">
        <v>219</v>
      </c>
      <c r="C27" s="127" t="s">
        <v>220</v>
      </c>
      <c r="D27" s="127" t="s">
        <v>113</v>
      </c>
      <c r="E27" s="134"/>
      <c r="F27" s="134"/>
      <c r="G27" s="134"/>
      <c r="H27" s="134"/>
      <c r="I27" s="134"/>
      <c r="J27" s="134">
        <v>264425</v>
      </c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>
        <v>264425</v>
      </c>
    </row>
    <row r="28" spans="1:21" x14ac:dyDescent="0.25">
      <c r="A28" s="19">
        <v>22</v>
      </c>
      <c r="B28" s="127" t="s">
        <v>111</v>
      </c>
      <c r="C28" s="127" t="s">
        <v>119</v>
      </c>
      <c r="D28" s="127" t="s">
        <v>113</v>
      </c>
      <c r="E28" s="134">
        <v>167253</v>
      </c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>
        <v>167253</v>
      </c>
    </row>
    <row r="29" spans="1:21" x14ac:dyDescent="0.25">
      <c r="A29" s="19">
        <v>23</v>
      </c>
      <c r="B29" s="127" t="s">
        <v>221</v>
      </c>
      <c r="C29" s="127" t="s">
        <v>210</v>
      </c>
      <c r="D29" s="127" t="s">
        <v>113</v>
      </c>
      <c r="E29" s="134"/>
      <c r="F29" s="134"/>
      <c r="G29" s="134"/>
      <c r="H29" s="134"/>
      <c r="I29" s="134"/>
      <c r="J29" s="134">
        <v>92200</v>
      </c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>
        <v>92200</v>
      </c>
    </row>
    <row r="30" spans="1:21" x14ac:dyDescent="0.25">
      <c r="A30" s="19">
        <v>24</v>
      </c>
      <c r="B30" s="127" t="s">
        <v>178</v>
      </c>
      <c r="C30" s="127" t="s">
        <v>206</v>
      </c>
      <c r="D30" s="127" t="s">
        <v>113</v>
      </c>
      <c r="E30" s="134"/>
      <c r="F30" s="134"/>
      <c r="G30" s="134"/>
      <c r="H30" s="134"/>
      <c r="I30" s="134"/>
      <c r="J30" s="134">
        <v>122531.2</v>
      </c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>
        <v>122531.2</v>
      </c>
    </row>
    <row r="31" spans="1:21" x14ac:dyDescent="0.25">
      <c r="A31" s="19">
        <v>25</v>
      </c>
      <c r="B31" s="127" t="s">
        <v>222</v>
      </c>
      <c r="C31" s="127" t="s">
        <v>223</v>
      </c>
      <c r="D31" s="127" t="s">
        <v>113</v>
      </c>
      <c r="E31" s="134"/>
      <c r="F31" s="134"/>
      <c r="G31" s="134"/>
      <c r="H31" s="134"/>
      <c r="I31" s="134"/>
      <c r="J31" s="134">
        <v>36530.160000000003</v>
      </c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>
        <v>36530.160000000003</v>
      </c>
    </row>
    <row r="32" spans="1:21" x14ac:dyDescent="0.25">
      <c r="A32" s="19">
        <v>26</v>
      </c>
      <c r="B32" s="127" t="s">
        <v>179</v>
      </c>
      <c r="C32" s="127" t="s">
        <v>182</v>
      </c>
      <c r="D32" s="127" t="s">
        <v>113</v>
      </c>
      <c r="E32" s="134"/>
      <c r="F32" s="134"/>
      <c r="G32" s="134"/>
      <c r="H32" s="134"/>
      <c r="I32" s="134"/>
      <c r="J32" s="134">
        <v>4720</v>
      </c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>
        <v>4720</v>
      </c>
    </row>
    <row r="33" spans="1:21" ht="15.75" thickBot="1" x14ac:dyDescent="0.3">
      <c r="A33" s="39">
        <v>27</v>
      </c>
      <c r="B33" s="129" t="s">
        <v>224</v>
      </c>
      <c r="C33" s="129" t="s">
        <v>150</v>
      </c>
      <c r="D33" s="129" t="s">
        <v>113</v>
      </c>
      <c r="E33" s="135"/>
      <c r="F33" s="135"/>
      <c r="G33" s="135"/>
      <c r="H33" s="135"/>
      <c r="I33" s="135"/>
      <c r="J33" s="135">
        <v>180378.9</v>
      </c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>
        <v>180378.9</v>
      </c>
    </row>
    <row r="34" spans="1:21" ht="15.75" thickBot="1" x14ac:dyDescent="0.3">
      <c r="A34" s="130" t="s">
        <v>183</v>
      </c>
      <c r="B34" s="131"/>
      <c r="C34" s="131"/>
      <c r="D34" s="131"/>
      <c r="E34" s="131">
        <v>447879.94</v>
      </c>
      <c r="F34" s="131">
        <v>29200</v>
      </c>
      <c r="G34" s="131">
        <v>6723.26</v>
      </c>
      <c r="H34" s="131">
        <v>51140.33</v>
      </c>
      <c r="I34" s="131">
        <v>17901</v>
      </c>
      <c r="J34" s="131">
        <v>1603616.0199999998</v>
      </c>
      <c r="K34" s="132">
        <v>0</v>
      </c>
      <c r="L34" s="132">
        <v>0</v>
      </c>
      <c r="M34" s="132">
        <v>0</v>
      </c>
      <c r="N34" s="132">
        <v>0</v>
      </c>
      <c r="O34" s="132">
        <v>0</v>
      </c>
      <c r="P34" s="132">
        <v>0</v>
      </c>
      <c r="Q34" s="132">
        <v>0</v>
      </c>
      <c r="R34" s="132">
        <v>0</v>
      </c>
      <c r="S34" s="132">
        <v>0</v>
      </c>
      <c r="T34" s="132">
        <v>0</v>
      </c>
      <c r="U34" s="133">
        <v>2156460.5499999998</v>
      </c>
    </row>
    <row r="37" spans="1:21" x14ac:dyDescent="0.25">
      <c r="B37" t="s">
        <v>157</v>
      </c>
      <c r="E37" t="s">
        <v>158</v>
      </c>
      <c r="I37" t="s">
        <v>225</v>
      </c>
    </row>
    <row r="38" spans="1:21" x14ac:dyDescent="0.25">
      <c r="B38" t="s">
        <v>226</v>
      </c>
      <c r="E38" t="s">
        <v>227</v>
      </c>
      <c r="I38" t="s">
        <v>228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OBLIGACIONES</vt:lpstr>
      <vt:lpstr>ORIGEN INGRESOS HOSP-</vt:lpstr>
      <vt:lpstr>NOMINA INTERNA</vt:lpstr>
      <vt:lpstr>DEUDA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Ynes Danilda Abreu Ureña</dc:creator>
  <cp:lastModifiedBy>OFICIAL OAI</cp:lastModifiedBy>
  <cp:lastPrinted>2025-03-03T13:07:14Z</cp:lastPrinted>
  <dcterms:created xsi:type="dcterms:W3CDTF">2021-03-11T12:14:44Z</dcterms:created>
  <dcterms:modified xsi:type="dcterms:W3CDTF">2025-03-05T19:01:32Z</dcterms:modified>
</cp:coreProperties>
</file>